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0" windowWidth="19392" windowHeight="8070" activeTab="2"/>
  </bookViews>
  <sheets>
    <sheet name="Graph" sheetId="6" r:id="rId1"/>
    <sheet name="INDC Analysis" sheetId="1" r:id="rId2"/>
    <sheet name="Data" sheetId="5" r:id="rId3"/>
  </sheets>
  <definedNames>
    <definedName name="_xlnm._FilterDatabase" localSheetId="1" hidden="1">'INDC Analysis'!$B$13:$AG$159</definedName>
  </definedNames>
  <calcPr calcId="145621"/>
  <pivotCaches>
    <pivotCache cacheId="6" r:id="rId4"/>
  </pivotCaches>
</workbook>
</file>

<file path=xl/calcChain.xml><?xml version="1.0" encoding="utf-8"?>
<calcChain xmlns="http://schemas.openxmlformats.org/spreadsheetml/2006/main">
  <c r="AE15" i="5" l="1"/>
  <c r="AF15" i="5"/>
  <c r="C159" i="1" l="1"/>
  <c r="C158" i="1"/>
  <c r="C157" i="1"/>
  <c r="C156" i="1"/>
  <c r="C155" i="1"/>
  <c r="C154" i="1"/>
  <c r="C153" i="1"/>
  <c r="C152" i="1"/>
  <c r="C151" i="1"/>
  <c r="C150" i="1"/>
  <c r="C149" i="1"/>
  <c r="C148" i="1"/>
  <c r="C147" i="1"/>
  <c r="C146" i="1"/>
  <c r="C145" i="1"/>
  <c r="C144" i="1"/>
  <c r="C143" i="1"/>
  <c r="C142" i="1"/>
  <c r="C141" i="1"/>
  <c r="C140" i="1"/>
  <c r="C139" i="1"/>
  <c r="C138" i="1"/>
  <c r="C136" i="1"/>
  <c r="C134" i="1"/>
  <c r="C137" i="1"/>
  <c r="C135" i="1"/>
  <c r="C133" i="1"/>
  <c r="C132" i="1"/>
  <c r="C131" i="1"/>
  <c r="C130" i="1"/>
  <c r="C129" i="1"/>
  <c r="C128" i="1"/>
  <c r="C127" i="1"/>
  <c r="C126" i="1"/>
  <c r="C125" i="1"/>
  <c r="C124" i="1"/>
  <c r="C123" i="1"/>
  <c r="C121" i="1"/>
  <c r="C122" i="1"/>
  <c r="C120" i="1"/>
  <c r="C119" i="1"/>
  <c r="C118" i="1"/>
  <c r="C117" i="1"/>
  <c r="C116" i="1"/>
  <c r="C115" i="1"/>
  <c r="C114" i="1"/>
  <c r="C113" i="1"/>
  <c r="C112" i="1"/>
  <c r="C111" i="1"/>
  <c r="C110" i="1"/>
  <c r="C109" i="1"/>
  <c r="C108" i="1"/>
  <c r="C107" i="1"/>
  <c r="C106" i="1"/>
  <c r="C105" i="1"/>
  <c r="C104" i="1"/>
  <c r="C103" i="1"/>
  <c r="C102" i="1"/>
  <c r="C101" i="1"/>
  <c r="C100" i="1"/>
  <c r="C99" i="1"/>
  <c r="C98" i="1"/>
  <c r="C97" i="1"/>
  <c r="C94" i="1"/>
  <c r="C93" i="1"/>
  <c r="C92" i="1"/>
  <c r="C91" i="1"/>
  <c r="C90" i="1"/>
  <c r="C89" i="1"/>
  <c r="C87" i="1"/>
  <c r="C88" i="1"/>
  <c r="C85" i="1"/>
  <c r="C86" i="1"/>
  <c r="C84" i="1"/>
  <c r="C83" i="1"/>
  <c r="C82" i="1"/>
  <c r="C81" i="1"/>
  <c r="C80" i="1"/>
  <c r="C79" i="1"/>
  <c r="C77" i="1"/>
  <c r="C78" i="1"/>
  <c r="C76" i="1"/>
  <c r="C73" i="1"/>
  <c r="C75" i="1"/>
  <c r="C72" i="1"/>
  <c r="C74" i="1"/>
  <c r="C71" i="1"/>
  <c r="C70" i="1"/>
  <c r="C69" i="1"/>
  <c r="C68" i="1"/>
  <c r="C67" i="1"/>
  <c r="C66" i="1"/>
  <c r="C63" i="1"/>
  <c r="C65" i="1"/>
  <c r="C64" i="1"/>
  <c r="C62" i="1"/>
  <c r="C61" i="1"/>
  <c r="C60" i="1"/>
  <c r="C59" i="1"/>
  <c r="C58" i="1"/>
  <c r="C57" i="1"/>
  <c r="C56" i="1"/>
  <c r="C55" i="1"/>
  <c r="C53" i="1"/>
  <c r="C54" i="1"/>
  <c r="C52" i="1"/>
  <c r="C51" i="1"/>
  <c r="C50" i="1"/>
  <c r="C49" i="1"/>
  <c r="C48" i="1"/>
  <c r="C45" i="1"/>
  <c r="C47" i="1"/>
  <c r="C46" i="1"/>
  <c r="C43" i="1"/>
  <c r="C44" i="1"/>
  <c r="C42" i="1"/>
  <c r="C41" i="1"/>
  <c r="C40" i="1"/>
  <c r="C39" i="1"/>
  <c r="C38" i="1"/>
  <c r="C37" i="1"/>
  <c r="C36" i="1"/>
  <c r="C35" i="1"/>
  <c r="C34" i="1"/>
  <c r="C33" i="1"/>
  <c r="C32" i="1"/>
  <c r="C30" i="1"/>
  <c r="C31" i="1"/>
  <c r="C29" i="1"/>
  <c r="C28" i="1"/>
  <c r="C26" i="1"/>
  <c r="C25" i="1"/>
  <c r="C27" i="1"/>
  <c r="C23" i="1"/>
  <c r="C24" i="1"/>
  <c r="C22" i="1"/>
  <c r="C21" i="1"/>
  <c r="C20" i="1"/>
  <c r="C19" i="1"/>
  <c r="C17" i="1"/>
  <c r="C18" i="1"/>
  <c r="C16" i="1"/>
  <c r="U25" i="1"/>
  <c r="E25" i="1" s="1"/>
  <c r="U26" i="1"/>
  <c r="U28" i="1"/>
  <c r="U29" i="1"/>
  <c r="U31" i="1"/>
  <c r="U30" i="1"/>
  <c r="U32" i="1"/>
  <c r="U33" i="1"/>
  <c r="U34" i="1"/>
  <c r="U35" i="1"/>
  <c r="U36" i="1"/>
  <c r="U37" i="1"/>
  <c r="U38" i="1"/>
  <c r="U39" i="1"/>
  <c r="U40" i="1"/>
  <c r="U41" i="1"/>
  <c r="U42" i="1"/>
  <c r="U44" i="1"/>
  <c r="U43" i="1"/>
  <c r="U46" i="1"/>
  <c r="U47" i="1"/>
  <c r="U45" i="1"/>
  <c r="U48" i="1"/>
  <c r="U49" i="1"/>
  <c r="U50" i="1"/>
  <c r="U51" i="1"/>
  <c r="U52" i="1"/>
  <c r="U54" i="1"/>
  <c r="U53" i="1"/>
  <c r="U55" i="1"/>
  <c r="U56" i="1"/>
  <c r="U57" i="1"/>
  <c r="U58" i="1"/>
  <c r="U59" i="1"/>
  <c r="U60" i="1"/>
  <c r="U61" i="1"/>
  <c r="U62" i="1"/>
  <c r="U64" i="1"/>
  <c r="U65" i="1"/>
  <c r="U63" i="1"/>
  <c r="U66" i="1"/>
  <c r="U67" i="1"/>
  <c r="U68" i="1"/>
  <c r="U69" i="1"/>
  <c r="U70" i="1"/>
  <c r="U71" i="1"/>
  <c r="U74" i="1"/>
  <c r="U72" i="1"/>
  <c r="U75" i="1"/>
  <c r="U73" i="1"/>
  <c r="U76" i="1"/>
  <c r="U78" i="1"/>
  <c r="U77" i="1"/>
  <c r="U79" i="1"/>
  <c r="U80" i="1"/>
  <c r="U81" i="1"/>
  <c r="U82" i="1"/>
  <c r="U83" i="1"/>
  <c r="U84" i="1"/>
  <c r="U86" i="1"/>
  <c r="U85" i="1"/>
  <c r="U88" i="1"/>
  <c r="U87" i="1"/>
  <c r="U89" i="1"/>
  <c r="U90" i="1"/>
  <c r="U91" i="1"/>
  <c r="U92" i="1"/>
  <c r="U93" i="1"/>
  <c r="U94" i="1"/>
  <c r="U97" i="1"/>
  <c r="U98" i="1"/>
  <c r="U99" i="1"/>
  <c r="U100" i="1"/>
  <c r="U101" i="1"/>
  <c r="U102" i="1"/>
  <c r="U103" i="1"/>
  <c r="U104" i="1"/>
  <c r="U105" i="1"/>
  <c r="U106" i="1"/>
  <c r="U107" i="1"/>
  <c r="U108" i="1"/>
  <c r="U109" i="1"/>
  <c r="U110" i="1"/>
  <c r="U111" i="1"/>
  <c r="U112" i="1"/>
  <c r="U113" i="1"/>
  <c r="U114" i="1"/>
  <c r="U115" i="1"/>
  <c r="U116" i="1"/>
  <c r="U117" i="1"/>
  <c r="U118" i="1"/>
  <c r="U119" i="1"/>
  <c r="U120" i="1"/>
  <c r="U122" i="1"/>
  <c r="U121" i="1"/>
  <c r="U123" i="1"/>
  <c r="U124" i="1"/>
  <c r="U125" i="1"/>
  <c r="U126" i="1"/>
  <c r="U127" i="1"/>
  <c r="U128" i="1"/>
  <c r="U129" i="1"/>
  <c r="U130" i="1"/>
  <c r="U131" i="1"/>
  <c r="U132" i="1"/>
  <c r="U133" i="1"/>
  <c r="U135" i="1"/>
  <c r="U137" i="1"/>
  <c r="U134" i="1"/>
  <c r="U136" i="1"/>
  <c r="U138" i="1"/>
  <c r="U139" i="1"/>
  <c r="U140" i="1"/>
  <c r="U141" i="1"/>
  <c r="U142" i="1"/>
  <c r="U143" i="1"/>
  <c r="U144" i="1"/>
  <c r="U145" i="1"/>
  <c r="U146" i="1"/>
  <c r="U147" i="1"/>
  <c r="U148" i="1"/>
  <c r="U149" i="1"/>
  <c r="U150" i="1"/>
  <c r="U151" i="1"/>
  <c r="U152" i="1"/>
  <c r="U153" i="1"/>
  <c r="U154" i="1"/>
  <c r="U155" i="1"/>
  <c r="U95" i="1"/>
  <c r="U156" i="1"/>
  <c r="U157" i="1"/>
  <c r="U158" i="1"/>
  <c r="U159" i="1"/>
  <c r="P25" i="1"/>
  <c r="P26" i="1"/>
  <c r="P28" i="1"/>
  <c r="P29" i="1"/>
  <c r="P31" i="1"/>
  <c r="P30" i="1"/>
  <c r="P32" i="1"/>
  <c r="P33" i="1"/>
  <c r="P34" i="1"/>
  <c r="P35" i="1"/>
  <c r="P36" i="1"/>
  <c r="P37" i="1"/>
  <c r="P38" i="1"/>
  <c r="P39" i="1"/>
  <c r="P40" i="1"/>
  <c r="P41" i="1"/>
  <c r="P42" i="1"/>
  <c r="P44" i="1"/>
  <c r="P43" i="1"/>
  <c r="P46" i="1"/>
  <c r="P47" i="1"/>
  <c r="P45" i="1"/>
  <c r="P48" i="1"/>
  <c r="P49" i="1"/>
  <c r="P50" i="1"/>
  <c r="P51" i="1"/>
  <c r="P52" i="1"/>
  <c r="P54" i="1"/>
  <c r="P53" i="1"/>
  <c r="P55" i="1"/>
  <c r="P56" i="1"/>
  <c r="P57" i="1"/>
  <c r="P58" i="1"/>
  <c r="P59" i="1"/>
  <c r="P60" i="1"/>
  <c r="P61" i="1"/>
  <c r="P62" i="1"/>
  <c r="P64" i="1"/>
  <c r="P65" i="1"/>
  <c r="P63" i="1"/>
  <c r="P66" i="1"/>
  <c r="P67" i="1"/>
  <c r="P68" i="1"/>
  <c r="P69" i="1"/>
  <c r="P70" i="1"/>
  <c r="P71" i="1"/>
  <c r="P74" i="1"/>
  <c r="P72" i="1"/>
  <c r="P75" i="1"/>
  <c r="P73" i="1"/>
  <c r="P76" i="1"/>
  <c r="P78" i="1"/>
  <c r="P77" i="1"/>
  <c r="P79" i="1"/>
  <c r="P80" i="1"/>
  <c r="P81" i="1"/>
  <c r="P82" i="1"/>
  <c r="P83" i="1"/>
  <c r="P84" i="1"/>
  <c r="P86" i="1"/>
  <c r="P85" i="1"/>
  <c r="P88" i="1"/>
  <c r="P87" i="1"/>
  <c r="P89" i="1"/>
  <c r="P90" i="1"/>
  <c r="P91" i="1"/>
  <c r="P92" i="1"/>
  <c r="P93" i="1"/>
  <c r="P94" i="1"/>
  <c r="P97" i="1"/>
  <c r="P98" i="1"/>
  <c r="P99" i="1"/>
  <c r="P100" i="1"/>
  <c r="P101" i="1"/>
  <c r="P102" i="1"/>
  <c r="P103" i="1"/>
  <c r="P104" i="1"/>
  <c r="P105" i="1"/>
  <c r="P106" i="1"/>
  <c r="P107" i="1"/>
  <c r="P108" i="1"/>
  <c r="P109" i="1"/>
  <c r="P110" i="1"/>
  <c r="P111" i="1"/>
  <c r="P112" i="1"/>
  <c r="P113" i="1"/>
  <c r="P114" i="1"/>
  <c r="P115" i="1"/>
  <c r="P116" i="1"/>
  <c r="P117" i="1"/>
  <c r="P118" i="1"/>
  <c r="P119" i="1"/>
  <c r="P120" i="1"/>
  <c r="P122" i="1"/>
  <c r="P121" i="1"/>
  <c r="P123" i="1"/>
  <c r="P124" i="1"/>
  <c r="P125" i="1"/>
  <c r="P126" i="1"/>
  <c r="P127" i="1"/>
  <c r="P128" i="1"/>
  <c r="P129" i="1"/>
  <c r="P130" i="1"/>
  <c r="P131" i="1"/>
  <c r="P132" i="1"/>
  <c r="P133" i="1"/>
  <c r="P135" i="1"/>
  <c r="P137" i="1"/>
  <c r="P134" i="1"/>
  <c r="P136" i="1"/>
  <c r="P138" i="1"/>
  <c r="P139" i="1"/>
  <c r="P140" i="1"/>
  <c r="P141" i="1"/>
  <c r="P142" i="1"/>
  <c r="P143" i="1"/>
  <c r="P144" i="1"/>
  <c r="P145" i="1"/>
  <c r="P146" i="1"/>
  <c r="P147" i="1"/>
  <c r="P148" i="1"/>
  <c r="P149" i="1"/>
  <c r="P150" i="1"/>
  <c r="P151" i="1"/>
  <c r="P152" i="1"/>
  <c r="P153" i="1"/>
  <c r="P154" i="1"/>
  <c r="P155" i="1"/>
  <c r="P95" i="1"/>
  <c r="P156" i="1"/>
  <c r="P157" i="1"/>
  <c r="P158" i="1"/>
  <c r="P159" i="1"/>
  <c r="X159" i="1"/>
  <c r="W159" i="1"/>
  <c r="X158" i="1"/>
  <c r="W158" i="1"/>
  <c r="X157" i="1"/>
  <c r="W157" i="1"/>
  <c r="X156" i="1"/>
  <c r="W156" i="1"/>
  <c r="E156" i="1" l="1"/>
  <c r="D157" i="1"/>
  <c r="D159" i="1"/>
  <c r="D158" i="1"/>
  <c r="D25" i="1"/>
  <c r="D156" i="1"/>
  <c r="E158" i="1"/>
  <c r="E157" i="1"/>
  <c r="E159" i="1"/>
  <c r="F239" i="5"/>
  <c r="G239" i="5"/>
  <c r="H239" i="5"/>
  <c r="I239" i="5"/>
  <c r="J239" i="5"/>
  <c r="K239" i="5"/>
  <c r="C95" i="1" s="1"/>
  <c r="E239" i="5"/>
  <c r="F238" i="5"/>
  <c r="G238" i="5"/>
  <c r="H238" i="5"/>
  <c r="M238" i="5" s="1"/>
  <c r="I238" i="5"/>
  <c r="J238" i="5"/>
  <c r="K238" i="5"/>
  <c r="C96" i="1" s="1"/>
  <c r="E238" i="5"/>
  <c r="L239" i="5"/>
  <c r="C15" i="1"/>
  <c r="C14" i="1"/>
  <c r="M239" i="5" l="1"/>
  <c r="C5" i="1"/>
  <c r="X96" i="1"/>
  <c r="L238" i="5"/>
  <c r="W96" i="1" s="1"/>
  <c r="M236" i="5"/>
  <c r="L236" i="5"/>
  <c r="M235" i="5"/>
  <c r="L235" i="5"/>
  <c r="M234" i="5"/>
  <c r="L234" i="5"/>
  <c r="M233" i="5"/>
  <c r="L233" i="5"/>
  <c r="M232" i="5"/>
  <c r="L232" i="5"/>
  <c r="M231" i="5"/>
  <c r="L231" i="5"/>
  <c r="M230" i="5"/>
  <c r="L230" i="5"/>
  <c r="M229" i="5"/>
  <c r="X155" i="1" s="1"/>
  <c r="E155" i="1" s="1"/>
  <c r="L229" i="5"/>
  <c r="W155" i="1" s="1"/>
  <c r="D155" i="1" s="1"/>
  <c r="M228" i="5"/>
  <c r="L228" i="5"/>
  <c r="M227" i="5"/>
  <c r="L227" i="5"/>
  <c r="M226" i="5"/>
  <c r="L226" i="5"/>
  <c r="M225" i="5"/>
  <c r="L225" i="5"/>
  <c r="M224" i="5"/>
  <c r="L224" i="5"/>
  <c r="M223" i="5"/>
  <c r="L223" i="5"/>
  <c r="M222" i="5"/>
  <c r="L222" i="5"/>
  <c r="M221" i="5"/>
  <c r="L221" i="5"/>
  <c r="M220" i="5"/>
  <c r="L220" i="5"/>
  <c r="M219" i="5"/>
  <c r="X154" i="1" s="1"/>
  <c r="E154" i="1" s="1"/>
  <c r="L219" i="5"/>
  <c r="W154" i="1" s="1"/>
  <c r="D154" i="1" s="1"/>
  <c r="M218" i="5"/>
  <c r="L218" i="5"/>
  <c r="M217" i="5"/>
  <c r="L217" i="5"/>
  <c r="M216" i="5"/>
  <c r="L216" i="5"/>
  <c r="M215" i="5"/>
  <c r="L215" i="5"/>
  <c r="M214" i="5"/>
  <c r="L214" i="5"/>
  <c r="M213" i="5"/>
  <c r="L213" i="5"/>
  <c r="M212" i="5"/>
  <c r="L212" i="5"/>
  <c r="M211" i="5"/>
  <c r="X153" i="1" s="1"/>
  <c r="E153" i="1" s="1"/>
  <c r="L211" i="5"/>
  <c r="W153" i="1" s="1"/>
  <c r="D153" i="1" s="1"/>
  <c r="M210" i="5"/>
  <c r="X152" i="1" s="1"/>
  <c r="E152" i="1" s="1"/>
  <c r="L210" i="5"/>
  <c r="W152" i="1" s="1"/>
  <c r="D152" i="1" s="1"/>
  <c r="M209" i="5"/>
  <c r="L209" i="5"/>
  <c r="M208" i="5"/>
  <c r="L208" i="5"/>
  <c r="M207" i="5"/>
  <c r="X151" i="1" s="1"/>
  <c r="E151" i="1" s="1"/>
  <c r="L207" i="5"/>
  <c r="W151" i="1" s="1"/>
  <c r="D151" i="1" s="1"/>
  <c r="M206" i="5"/>
  <c r="X150" i="1" s="1"/>
  <c r="E150" i="1" s="1"/>
  <c r="L206" i="5"/>
  <c r="W150" i="1" s="1"/>
  <c r="D150" i="1" s="1"/>
  <c r="M205" i="5"/>
  <c r="L205" i="5"/>
  <c r="M204" i="5"/>
  <c r="X149" i="1" s="1"/>
  <c r="E149" i="1" s="1"/>
  <c r="L204" i="5"/>
  <c r="W149" i="1" s="1"/>
  <c r="D149" i="1" s="1"/>
  <c r="M203" i="5"/>
  <c r="L203" i="5"/>
  <c r="M202" i="5"/>
  <c r="L202" i="5"/>
  <c r="M201" i="5"/>
  <c r="X148" i="1" s="1"/>
  <c r="E148" i="1" s="1"/>
  <c r="L201" i="5"/>
  <c r="W148" i="1" s="1"/>
  <c r="D148" i="1" s="1"/>
  <c r="M200" i="5"/>
  <c r="X147" i="1" s="1"/>
  <c r="E147" i="1" s="1"/>
  <c r="L200" i="5"/>
  <c r="W147" i="1" s="1"/>
  <c r="D147" i="1" s="1"/>
  <c r="M199" i="5"/>
  <c r="L199" i="5"/>
  <c r="M198" i="5"/>
  <c r="L198" i="5"/>
  <c r="M197" i="5"/>
  <c r="L197" i="5"/>
  <c r="M196" i="5"/>
  <c r="L196" i="5"/>
  <c r="M195" i="5"/>
  <c r="X146" i="1" s="1"/>
  <c r="E146" i="1" s="1"/>
  <c r="L195" i="5"/>
  <c r="W146" i="1" s="1"/>
  <c r="D146" i="1" s="1"/>
  <c r="M194" i="5"/>
  <c r="X145" i="1" s="1"/>
  <c r="E145" i="1" s="1"/>
  <c r="L194" i="5"/>
  <c r="W145" i="1" s="1"/>
  <c r="D145" i="1" s="1"/>
  <c r="M193" i="5"/>
  <c r="L193" i="5"/>
  <c r="M192" i="5"/>
  <c r="X144" i="1" s="1"/>
  <c r="E144" i="1" s="1"/>
  <c r="L192" i="5"/>
  <c r="W144" i="1" s="1"/>
  <c r="D144" i="1" s="1"/>
  <c r="M191" i="5"/>
  <c r="L191" i="5"/>
  <c r="M190" i="5"/>
  <c r="L190" i="5"/>
  <c r="M189" i="5"/>
  <c r="X143" i="1" s="1"/>
  <c r="E143" i="1" s="1"/>
  <c r="L189" i="5"/>
  <c r="W143" i="1" s="1"/>
  <c r="D143" i="1" s="1"/>
  <c r="M188" i="5"/>
  <c r="X142" i="1" s="1"/>
  <c r="E142" i="1" s="1"/>
  <c r="L188" i="5"/>
  <c r="W142" i="1" s="1"/>
  <c r="D142" i="1" s="1"/>
  <c r="M187" i="5"/>
  <c r="L187" i="5"/>
  <c r="M186" i="5"/>
  <c r="L186" i="5"/>
  <c r="M185" i="5"/>
  <c r="L185" i="5"/>
  <c r="M184" i="5"/>
  <c r="L184" i="5"/>
  <c r="M183" i="5"/>
  <c r="L183" i="5"/>
  <c r="M182" i="5"/>
  <c r="L182" i="5"/>
  <c r="M181" i="5"/>
  <c r="X141" i="1" s="1"/>
  <c r="E141" i="1" s="1"/>
  <c r="L181" i="5"/>
  <c r="W141" i="1" s="1"/>
  <c r="D141" i="1" s="1"/>
  <c r="M180" i="5"/>
  <c r="L180" i="5"/>
  <c r="M179" i="5"/>
  <c r="X140" i="1" s="1"/>
  <c r="E140" i="1" s="1"/>
  <c r="L179" i="5"/>
  <c r="W140" i="1" s="1"/>
  <c r="D140" i="1" s="1"/>
  <c r="M178" i="5"/>
  <c r="X139" i="1" s="1"/>
  <c r="E139" i="1" s="1"/>
  <c r="L178" i="5"/>
  <c r="W139" i="1" s="1"/>
  <c r="D139" i="1" s="1"/>
  <c r="M177" i="5"/>
  <c r="L177" i="5"/>
  <c r="M176" i="5"/>
  <c r="X138" i="1" s="1"/>
  <c r="E138" i="1" s="1"/>
  <c r="L176" i="5"/>
  <c r="W138" i="1" s="1"/>
  <c r="D138" i="1" s="1"/>
  <c r="M175" i="5"/>
  <c r="X137" i="1" s="1"/>
  <c r="E137" i="1" s="1"/>
  <c r="L175" i="5"/>
  <c r="W137" i="1" s="1"/>
  <c r="D137" i="1" s="1"/>
  <c r="M174" i="5"/>
  <c r="X136" i="1" s="1"/>
  <c r="E136" i="1" s="1"/>
  <c r="L174" i="5"/>
  <c r="W136" i="1" s="1"/>
  <c r="D136" i="1" s="1"/>
  <c r="M173" i="5"/>
  <c r="X135" i="1" s="1"/>
  <c r="E135" i="1" s="1"/>
  <c r="L173" i="5"/>
  <c r="W135" i="1" s="1"/>
  <c r="D135" i="1" s="1"/>
  <c r="M172" i="5"/>
  <c r="X134" i="1" s="1"/>
  <c r="E134" i="1" s="1"/>
  <c r="L172" i="5"/>
  <c r="W134" i="1" s="1"/>
  <c r="D134" i="1" s="1"/>
  <c r="M171" i="5"/>
  <c r="X133" i="1" s="1"/>
  <c r="E133" i="1" s="1"/>
  <c r="L171" i="5"/>
  <c r="W133" i="1" s="1"/>
  <c r="D133" i="1" s="1"/>
  <c r="M170" i="5"/>
  <c r="L170" i="5"/>
  <c r="M169" i="5"/>
  <c r="X132" i="1" s="1"/>
  <c r="E132" i="1" s="1"/>
  <c r="L169" i="5"/>
  <c r="W132" i="1" s="1"/>
  <c r="D132" i="1" s="1"/>
  <c r="M168" i="5"/>
  <c r="X131" i="1" s="1"/>
  <c r="E131" i="1" s="1"/>
  <c r="L168" i="5"/>
  <c r="W131" i="1" s="1"/>
  <c r="D131" i="1" s="1"/>
  <c r="M167" i="5"/>
  <c r="X130" i="1" s="1"/>
  <c r="E130" i="1" s="1"/>
  <c r="L167" i="5"/>
  <c r="W130" i="1" s="1"/>
  <c r="D130" i="1" s="1"/>
  <c r="M166" i="5"/>
  <c r="X129" i="1" s="1"/>
  <c r="E129" i="1" s="1"/>
  <c r="L166" i="5"/>
  <c r="W129" i="1" s="1"/>
  <c r="D129" i="1" s="1"/>
  <c r="M165" i="5"/>
  <c r="X128" i="1" s="1"/>
  <c r="E128" i="1" s="1"/>
  <c r="L165" i="5"/>
  <c r="W128" i="1" s="1"/>
  <c r="D128" i="1" s="1"/>
  <c r="M164" i="5"/>
  <c r="X127" i="1" s="1"/>
  <c r="E127" i="1" s="1"/>
  <c r="L164" i="5"/>
  <c r="W127" i="1" s="1"/>
  <c r="D127" i="1" s="1"/>
  <c r="M163" i="5"/>
  <c r="L163" i="5"/>
  <c r="M162" i="5"/>
  <c r="X126" i="1" s="1"/>
  <c r="E126" i="1" s="1"/>
  <c r="L162" i="5"/>
  <c r="W126" i="1" s="1"/>
  <c r="D126" i="1" s="1"/>
  <c r="M161" i="5"/>
  <c r="X125" i="1" s="1"/>
  <c r="E125" i="1" s="1"/>
  <c r="L161" i="5"/>
  <c r="W125" i="1" s="1"/>
  <c r="D125" i="1" s="1"/>
  <c r="M160" i="5"/>
  <c r="X124" i="1" s="1"/>
  <c r="E124" i="1" s="1"/>
  <c r="L160" i="5"/>
  <c r="W124" i="1" s="1"/>
  <c r="D124" i="1" s="1"/>
  <c r="M159" i="5"/>
  <c r="X123" i="1" s="1"/>
  <c r="E123" i="1" s="1"/>
  <c r="L159" i="5"/>
  <c r="W123" i="1" s="1"/>
  <c r="D123" i="1" s="1"/>
  <c r="M158" i="5"/>
  <c r="X122" i="1" s="1"/>
  <c r="E122" i="1" s="1"/>
  <c r="L158" i="5"/>
  <c r="W122" i="1" s="1"/>
  <c r="D122" i="1" s="1"/>
  <c r="M157" i="5"/>
  <c r="X121" i="1" s="1"/>
  <c r="E121" i="1" s="1"/>
  <c r="L157" i="5"/>
  <c r="W121" i="1" s="1"/>
  <c r="D121" i="1" s="1"/>
  <c r="M156" i="5"/>
  <c r="X120" i="1" s="1"/>
  <c r="E120" i="1" s="1"/>
  <c r="L156" i="5"/>
  <c r="W120" i="1" s="1"/>
  <c r="D120" i="1" s="1"/>
  <c r="M155" i="5"/>
  <c r="X119" i="1" s="1"/>
  <c r="E119" i="1" s="1"/>
  <c r="L155" i="5"/>
  <c r="W119" i="1" s="1"/>
  <c r="D119" i="1" s="1"/>
  <c r="M154" i="5"/>
  <c r="X118" i="1" s="1"/>
  <c r="E118" i="1" s="1"/>
  <c r="L154" i="5"/>
  <c r="W118" i="1" s="1"/>
  <c r="D118" i="1" s="1"/>
  <c r="M153" i="5"/>
  <c r="L153" i="5"/>
  <c r="M152" i="5"/>
  <c r="L152" i="5"/>
  <c r="M151" i="5"/>
  <c r="X117" i="1" s="1"/>
  <c r="E117" i="1" s="1"/>
  <c r="L151" i="5"/>
  <c r="W117" i="1" s="1"/>
  <c r="D117" i="1" s="1"/>
  <c r="M150" i="5"/>
  <c r="X116" i="1" s="1"/>
  <c r="E116" i="1" s="1"/>
  <c r="L150" i="5"/>
  <c r="W116" i="1" s="1"/>
  <c r="D116" i="1" s="1"/>
  <c r="M149" i="5"/>
  <c r="X115" i="1" s="1"/>
  <c r="E115" i="1" s="1"/>
  <c r="L149" i="5"/>
  <c r="W115" i="1" s="1"/>
  <c r="D115" i="1" s="1"/>
  <c r="M148" i="5"/>
  <c r="L148" i="5"/>
  <c r="M147" i="5"/>
  <c r="X114" i="1" s="1"/>
  <c r="E114" i="1" s="1"/>
  <c r="L147" i="5"/>
  <c r="W114" i="1" s="1"/>
  <c r="D114" i="1" s="1"/>
  <c r="M146" i="5"/>
  <c r="L146" i="5"/>
  <c r="M145" i="5"/>
  <c r="X113" i="1" s="1"/>
  <c r="E113" i="1" s="1"/>
  <c r="L145" i="5"/>
  <c r="W113" i="1" s="1"/>
  <c r="D113" i="1" s="1"/>
  <c r="M144" i="5"/>
  <c r="L144" i="5"/>
  <c r="M143" i="5"/>
  <c r="L143" i="5"/>
  <c r="M142" i="5"/>
  <c r="L142" i="5"/>
  <c r="M141" i="5"/>
  <c r="X112" i="1" s="1"/>
  <c r="E112" i="1" s="1"/>
  <c r="L141" i="5"/>
  <c r="W112" i="1" s="1"/>
  <c r="D112" i="1" s="1"/>
  <c r="M140" i="5"/>
  <c r="X111" i="1" s="1"/>
  <c r="E111" i="1" s="1"/>
  <c r="L140" i="5"/>
  <c r="W111" i="1" s="1"/>
  <c r="D111" i="1" s="1"/>
  <c r="M139" i="5"/>
  <c r="X110" i="1" s="1"/>
  <c r="E110" i="1" s="1"/>
  <c r="L139" i="5"/>
  <c r="W110" i="1" s="1"/>
  <c r="D110" i="1" s="1"/>
  <c r="M138" i="5"/>
  <c r="L138" i="5"/>
  <c r="M137" i="5"/>
  <c r="X109" i="1" s="1"/>
  <c r="E109" i="1" s="1"/>
  <c r="L137" i="5"/>
  <c r="W109" i="1" s="1"/>
  <c r="D109" i="1" s="1"/>
  <c r="M136" i="5"/>
  <c r="L136" i="5"/>
  <c r="M135" i="5"/>
  <c r="X108" i="1" s="1"/>
  <c r="E108" i="1" s="1"/>
  <c r="L135" i="5"/>
  <c r="W108" i="1" s="1"/>
  <c r="D108" i="1" s="1"/>
  <c r="M134" i="5"/>
  <c r="L134" i="5"/>
  <c r="M133" i="5"/>
  <c r="X107" i="1" s="1"/>
  <c r="E107" i="1" s="1"/>
  <c r="L133" i="5"/>
  <c r="W107" i="1" s="1"/>
  <c r="D107" i="1" s="1"/>
  <c r="M132" i="5"/>
  <c r="X106" i="1" s="1"/>
  <c r="E106" i="1" s="1"/>
  <c r="L132" i="5"/>
  <c r="W106" i="1" s="1"/>
  <c r="D106" i="1" s="1"/>
  <c r="M131" i="5"/>
  <c r="X105" i="1" s="1"/>
  <c r="E105" i="1" s="1"/>
  <c r="L131" i="5"/>
  <c r="W105" i="1" s="1"/>
  <c r="D105" i="1" s="1"/>
  <c r="M130" i="5"/>
  <c r="L130" i="5"/>
  <c r="M129" i="5"/>
  <c r="L129" i="5"/>
  <c r="M128" i="5"/>
  <c r="X104" i="1" s="1"/>
  <c r="E104" i="1" s="1"/>
  <c r="L128" i="5"/>
  <c r="W104" i="1" s="1"/>
  <c r="D104" i="1" s="1"/>
  <c r="M127" i="5"/>
  <c r="X103" i="1" s="1"/>
  <c r="E103" i="1" s="1"/>
  <c r="L127" i="5"/>
  <c r="W103" i="1" s="1"/>
  <c r="D103" i="1" s="1"/>
  <c r="M126" i="5"/>
  <c r="L126" i="5"/>
  <c r="M125" i="5"/>
  <c r="X102" i="1" s="1"/>
  <c r="E102" i="1" s="1"/>
  <c r="L125" i="5"/>
  <c r="W102" i="1" s="1"/>
  <c r="D102" i="1" s="1"/>
  <c r="M124" i="5"/>
  <c r="X101" i="1" s="1"/>
  <c r="E101" i="1" s="1"/>
  <c r="L124" i="5"/>
  <c r="W101" i="1" s="1"/>
  <c r="D101" i="1" s="1"/>
  <c r="M123" i="5"/>
  <c r="X100" i="1" s="1"/>
  <c r="E100" i="1" s="1"/>
  <c r="L123" i="5"/>
  <c r="W100" i="1" s="1"/>
  <c r="D100" i="1" s="1"/>
  <c r="M122" i="5"/>
  <c r="X99" i="1" s="1"/>
  <c r="E99" i="1" s="1"/>
  <c r="L122" i="5"/>
  <c r="W99" i="1" s="1"/>
  <c r="D99" i="1" s="1"/>
  <c r="M121" i="5"/>
  <c r="X98" i="1" s="1"/>
  <c r="E98" i="1" s="1"/>
  <c r="L121" i="5"/>
  <c r="W98" i="1" s="1"/>
  <c r="D98" i="1" s="1"/>
  <c r="M120" i="5"/>
  <c r="X97" i="1" s="1"/>
  <c r="E97" i="1" s="1"/>
  <c r="L120" i="5"/>
  <c r="W97" i="1" s="1"/>
  <c r="D97" i="1" s="1"/>
  <c r="M119" i="5"/>
  <c r="X94" i="1" s="1"/>
  <c r="E94" i="1" s="1"/>
  <c r="L119" i="5"/>
  <c r="W94" i="1" s="1"/>
  <c r="D94" i="1" s="1"/>
  <c r="M118" i="5"/>
  <c r="X93" i="1" s="1"/>
  <c r="E93" i="1" s="1"/>
  <c r="L118" i="5"/>
  <c r="W93" i="1" s="1"/>
  <c r="D93" i="1" s="1"/>
  <c r="M117" i="5"/>
  <c r="L117" i="5"/>
  <c r="M116" i="5"/>
  <c r="L116" i="5"/>
  <c r="M115" i="5"/>
  <c r="L115" i="5"/>
  <c r="M114" i="5"/>
  <c r="X92" i="1" s="1"/>
  <c r="E92" i="1" s="1"/>
  <c r="L114" i="5"/>
  <c r="W92" i="1" s="1"/>
  <c r="D92" i="1" s="1"/>
  <c r="M113" i="5"/>
  <c r="L113" i="5"/>
  <c r="M112" i="5"/>
  <c r="X91" i="1" s="1"/>
  <c r="E91" i="1" s="1"/>
  <c r="L112" i="5"/>
  <c r="W91" i="1" s="1"/>
  <c r="D91" i="1" s="1"/>
  <c r="M111" i="5"/>
  <c r="L111" i="5"/>
  <c r="M110" i="5"/>
  <c r="X90" i="1" s="1"/>
  <c r="E90" i="1" s="1"/>
  <c r="L110" i="5"/>
  <c r="W90" i="1" s="1"/>
  <c r="D90" i="1" s="1"/>
  <c r="M109" i="5"/>
  <c r="L109" i="5"/>
  <c r="M108" i="5"/>
  <c r="X89" i="1" s="1"/>
  <c r="E89" i="1" s="1"/>
  <c r="L108" i="5"/>
  <c r="W89" i="1" s="1"/>
  <c r="D89" i="1" s="1"/>
  <c r="M107" i="5"/>
  <c r="X88" i="1" s="1"/>
  <c r="E88" i="1" s="1"/>
  <c r="L107" i="5"/>
  <c r="W88" i="1" s="1"/>
  <c r="D88" i="1" s="1"/>
  <c r="M106" i="5"/>
  <c r="X87" i="1" s="1"/>
  <c r="E87" i="1" s="1"/>
  <c r="L106" i="5"/>
  <c r="W87" i="1" s="1"/>
  <c r="D87" i="1" s="1"/>
  <c r="M105" i="5"/>
  <c r="X86" i="1" s="1"/>
  <c r="E86" i="1" s="1"/>
  <c r="L105" i="5"/>
  <c r="W86" i="1" s="1"/>
  <c r="D86" i="1" s="1"/>
  <c r="M104" i="5"/>
  <c r="X85" i="1" s="1"/>
  <c r="E85" i="1" s="1"/>
  <c r="L104" i="5"/>
  <c r="W85" i="1" s="1"/>
  <c r="D85" i="1" s="1"/>
  <c r="M103" i="5"/>
  <c r="L103" i="5"/>
  <c r="M102" i="5"/>
  <c r="X84" i="1" s="1"/>
  <c r="E84" i="1" s="1"/>
  <c r="L102" i="5"/>
  <c r="W84" i="1" s="1"/>
  <c r="D84" i="1" s="1"/>
  <c r="M101" i="5"/>
  <c r="X83" i="1" s="1"/>
  <c r="E83" i="1" s="1"/>
  <c r="L101" i="5"/>
  <c r="W83" i="1" s="1"/>
  <c r="D83" i="1" s="1"/>
  <c r="M100" i="5"/>
  <c r="L100" i="5"/>
  <c r="M99" i="5"/>
  <c r="L99" i="5"/>
  <c r="M98" i="5"/>
  <c r="X82" i="1" s="1"/>
  <c r="E82" i="1" s="1"/>
  <c r="L98" i="5"/>
  <c r="W82" i="1" s="1"/>
  <c r="D82" i="1" s="1"/>
  <c r="M97" i="5"/>
  <c r="L97" i="5"/>
  <c r="M96" i="5"/>
  <c r="L96" i="5"/>
  <c r="M95" i="5"/>
  <c r="L95" i="5"/>
  <c r="M94" i="5"/>
  <c r="X81" i="1" s="1"/>
  <c r="E81" i="1" s="1"/>
  <c r="L94" i="5"/>
  <c r="W81" i="1" s="1"/>
  <c r="D81" i="1" s="1"/>
  <c r="M93" i="5"/>
  <c r="L93" i="5"/>
  <c r="M92" i="5"/>
  <c r="L92" i="5"/>
  <c r="M91" i="5"/>
  <c r="X80" i="1" s="1"/>
  <c r="E80" i="1" s="1"/>
  <c r="L91" i="5"/>
  <c r="W80" i="1" s="1"/>
  <c r="D80" i="1" s="1"/>
  <c r="M90" i="5"/>
  <c r="X79" i="1" s="1"/>
  <c r="E79" i="1" s="1"/>
  <c r="L90" i="5"/>
  <c r="W79" i="1" s="1"/>
  <c r="D79" i="1" s="1"/>
  <c r="M89" i="5"/>
  <c r="X78" i="1" s="1"/>
  <c r="E78" i="1" s="1"/>
  <c r="L89" i="5"/>
  <c r="W78" i="1" s="1"/>
  <c r="D78" i="1" s="1"/>
  <c r="M88" i="5"/>
  <c r="X77" i="1" s="1"/>
  <c r="E77" i="1" s="1"/>
  <c r="L88" i="5"/>
  <c r="W77" i="1" s="1"/>
  <c r="D77" i="1" s="1"/>
  <c r="M87" i="5"/>
  <c r="X76" i="1" s="1"/>
  <c r="E76" i="1" s="1"/>
  <c r="L87" i="5"/>
  <c r="W76" i="1" s="1"/>
  <c r="D76" i="1" s="1"/>
  <c r="M86" i="5"/>
  <c r="X75" i="1" s="1"/>
  <c r="E75" i="1" s="1"/>
  <c r="L86" i="5"/>
  <c r="W75" i="1" s="1"/>
  <c r="D75" i="1" s="1"/>
  <c r="M85" i="5"/>
  <c r="X74" i="1" s="1"/>
  <c r="E74" i="1" s="1"/>
  <c r="L85" i="5"/>
  <c r="W74" i="1" s="1"/>
  <c r="D74" i="1" s="1"/>
  <c r="M84" i="5"/>
  <c r="X73" i="1" s="1"/>
  <c r="E73" i="1" s="1"/>
  <c r="L84" i="5"/>
  <c r="W73" i="1" s="1"/>
  <c r="D73" i="1" s="1"/>
  <c r="M83" i="5"/>
  <c r="X72" i="1" s="1"/>
  <c r="E72" i="1" s="1"/>
  <c r="L83" i="5"/>
  <c r="W72" i="1" s="1"/>
  <c r="D72" i="1" s="1"/>
  <c r="M82" i="5"/>
  <c r="L82" i="5"/>
  <c r="M81" i="5"/>
  <c r="X71" i="1" s="1"/>
  <c r="E71" i="1" s="1"/>
  <c r="L81" i="5"/>
  <c r="W71" i="1" s="1"/>
  <c r="D71" i="1" s="1"/>
  <c r="M80" i="5"/>
  <c r="X70" i="1" s="1"/>
  <c r="E70" i="1" s="1"/>
  <c r="L80" i="5"/>
  <c r="W70" i="1" s="1"/>
  <c r="D70" i="1" s="1"/>
  <c r="M79" i="5"/>
  <c r="L79" i="5"/>
  <c r="M78" i="5"/>
  <c r="X69" i="1" s="1"/>
  <c r="E69" i="1" s="1"/>
  <c r="L78" i="5"/>
  <c r="W69" i="1" s="1"/>
  <c r="D69" i="1" s="1"/>
  <c r="M77" i="5"/>
  <c r="X68" i="1" s="1"/>
  <c r="E68" i="1" s="1"/>
  <c r="L77" i="5"/>
  <c r="W68" i="1" s="1"/>
  <c r="D68" i="1" s="1"/>
  <c r="M76" i="5"/>
  <c r="X67" i="1" s="1"/>
  <c r="E67" i="1" s="1"/>
  <c r="L76" i="5"/>
  <c r="W67" i="1" s="1"/>
  <c r="D67" i="1" s="1"/>
  <c r="M75" i="5"/>
  <c r="X66" i="1" s="1"/>
  <c r="E66" i="1" s="1"/>
  <c r="L75" i="5"/>
  <c r="W66" i="1" s="1"/>
  <c r="D66" i="1" s="1"/>
  <c r="M74" i="5"/>
  <c r="X65" i="1" s="1"/>
  <c r="E65" i="1" s="1"/>
  <c r="L74" i="5"/>
  <c r="W65" i="1" s="1"/>
  <c r="D65" i="1" s="1"/>
  <c r="M73" i="5"/>
  <c r="X64" i="1" s="1"/>
  <c r="E64" i="1" s="1"/>
  <c r="L73" i="5"/>
  <c r="W64" i="1" s="1"/>
  <c r="D64" i="1" s="1"/>
  <c r="M72" i="5"/>
  <c r="X63" i="1" s="1"/>
  <c r="E63" i="1" s="1"/>
  <c r="L72" i="5"/>
  <c r="W63" i="1" s="1"/>
  <c r="D63" i="1" s="1"/>
  <c r="M71" i="5"/>
  <c r="X62" i="1" s="1"/>
  <c r="E62" i="1" s="1"/>
  <c r="L71" i="5"/>
  <c r="W62" i="1" s="1"/>
  <c r="D62" i="1" s="1"/>
  <c r="M70" i="5"/>
  <c r="X61" i="1" s="1"/>
  <c r="E61" i="1" s="1"/>
  <c r="L70" i="5"/>
  <c r="W61" i="1" s="1"/>
  <c r="D61" i="1" s="1"/>
  <c r="M69" i="5"/>
  <c r="L69" i="5"/>
  <c r="M68" i="5"/>
  <c r="X60" i="1" s="1"/>
  <c r="E60" i="1" s="1"/>
  <c r="L68" i="5"/>
  <c r="W60" i="1" s="1"/>
  <c r="D60" i="1" s="1"/>
  <c r="M67" i="5"/>
  <c r="L67" i="5"/>
  <c r="M66" i="5"/>
  <c r="L66" i="5"/>
  <c r="M65" i="5"/>
  <c r="X59" i="1" s="1"/>
  <c r="E59" i="1" s="1"/>
  <c r="L65" i="5"/>
  <c r="W59" i="1" s="1"/>
  <c r="D59" i="1" s="1"/>
  <c r="M64" i="5"/>
  <c r="X58" i="1" s="1"/>
  <c r="E58" i="1" s="1"/>
  <c r="L64" i="5"/>
  <c r="W58" i="1" s="1"/>
  <c r="D58" i="1" s="1"/>
  <c r="M63" i="5"/>
  <c r="X57" i="1" s="1"/>
  <c r="E57" i="1" s="1"/>
  <c r="L63" i="5"/>
  <c r="W57" i="1" s="1"/>
  <c r="D57" i="1" s="1"/>
  <c r="M62" i="5"/>
  <c r="X56" i="1" s="1"/>
  <c r="E56" i="1" s="1"/>
  <c r="L62" i="5"/>
  <c r="W56" i="1" s="1"/>
  <c r="D56" i="1" s="1"/>
  <c r="M61" i="5"/>
  <c r="X55" i="1" s="1"/>
  <c r="E55" i="1" s="1"/>
  <c r="L61" i="5"/>
  <c r="W55" i="1" s="1"/>
  <c r="D55" i="1" s="1"/>
  <c r="M60" i="5"/>
  <c r="X54" i="1" s="1"/>
  <c r="E54" i="1" s="1"/>
  <c r="L60" i="5"/>
  <c r="W54" i="1" s="1"/>
  <c r="D54" i="1" s="1"/>
  <c r="M59" i="5"/>
  <c r="X53" i="1" s="1"/>
  <c r="E53" i="1" s="1"/>
  <c r="L59" i="5"/>
  <c r="W53" i="1" s="1"/>
  <c r="D53" i="1" s="1"/>
  <c r="M58" i="5"/>
  <c r="X52" i="1" s="1"/>
  <c r="E52" i="1" s="1"/>
  <c r="L58" i="5"/>
  <c r="W52" i="1" s="1"/>
  <c r="D52" i="1" s="1"/>
  <c r="M57" i="5"/>
  <c r="L57" i="5"/>
  <c r="M56" i="5"/>
  <c r="X51" i="1" s="1"/>
  <c r="E51" i="1" s="1"/>
  <c r="L56" i="5"/>
  <c r="W51" i="1" s="1"/>
  <c r="D51" i="1" s="1"/>
  <c r="M55" i="5"/>
  <c r="X50" i="1" s="1"/>
  <c r="E50" i="1" s="1"/>
  <c r="L55" i="5"/>
  <c r="W50" i="1" s="1"/>
  <c r="D50" i="1" s="1"/>
  <c r="M54" i="5"/>
  <c r="X49" i="1" s="1"/>
  <c r="E49" i="1" s="1"/>
  <c r="L54" i="5"/>
  <c r="W49" i="1" s="1"/>
  <c r="D49" i="1" s="1"/>
  <c r="M53" i="5"/>
  <c r="X48" i="1" s="1"/>
  <c r="E48" i="1" s="1"/>
  <c r="L53" i="5"/>
  <c r="W48" i="1" s="1"/>
  <c r="D48" i="1" s="1"/>
  <c r="M52" i="5"/>
  <c r="X47" i="1" s="1"/>
  <c r="E47" i="1" s="1"/>
  <c r="L52" i="5"/>
  <c r="W47" i="1" s="1"/>
  <c r="D47" i="1" s="1"/>
  <c r="M51" i="5"/>
  <c r="X46" i="1" s="1"/>
  <c r="E46" i="1" s="1"/>
  <c r="L51" i="5"/>
  <c r="W46" i="1" s="1"/>
  <c r="D46" i="1" s="1"/>
  <c r="M50" i="5"/>
  <c r="X45" i="1" s="1"/>
  <c r="E45" i="1" s="1"/>
  <c r="L50" i="5"/>
  <c r="W45" i="1" s="1"/>
  <c r="D45" i="1" s="1"/>
  <c r="M49" i="5"/>
  <c r="X44" i="1" s="1"/>
  <c r="E44" i="1" s="1"/>
  <c r="L49" i="5"/>
  <c r="W44" i="1" s="1"/>
  <c r="D44" i="1" s="1"/>
  <c r="M48" i="5"/>
  <c r="X43" i="1" s="1"/>
  <c r="E43" i="1" s="1"/>
  <c r="L48" i="5"/>
  <c r="W43" i="1" s="1"/>
  <c r="D43" i="1" s="1"/>
  <c r="M47" i="5"/>
  <c r="L47" i="5"/>
  <c r="M46" i="5"/>
  <c r="X42" i="1" s="1"/>
  <c r="E42" i="1" s="1"/>
  <c r="L46" i="5"/>
  <c r="W42" i="1" s="1"/>
  <c r="D42" i="1" s="1"/>
  <c r="M45" i="5"/>
  <c r="X41" i="1" s="1"/>
  <c r="E41" i="1" s="1"/>
  <c r="L45" i="5"/>
  <c r="W41" i="1" s="1"/>
  <c r="D41" i="1" s="1"/>
  <c r="M44" i="5"/>
  <c r="X40" i="1" s="1"/>
  <c r="E40" i="1" s="1"/>
  <c r="L44" i="5"/>
  <c r="W40" i="1" s="1"/>
  <c r="D40" i="1" s="1"/>
  <c r="M43" i="5"/>
  <c r="X39" i="1" s="1"/>
  <c r="E39" i="1" s="1"/>
  <c r="L43" i="5"/>
  <c r="W39" i="1" s="1"/>
  <c r="D39" i="1" s="1"/>
  <c r="M42" i="5"/>
  <c r="X38" i="1" s="1"/>
  <c r="E38" i="1" s="1"/>
  <c r="L42" i="5"/>
  <c r="W38" i="1" s="1"/>
  <c r="D38" i="1" s="1"/>
  <c r="M41" i="5"/>
  <c r="L41" i="5"/>
  <c r="M40" i="5"/>
  <c r="X37" i="1" s="1"/>
  <c r="L40" i="5"/>
  <c r="W37" i="1" s="1"/>
  <c r="M39" i="5"/>
  <c r="X36" i="1" s="1"/>
  <c r="E36" i="1" s="1"/>
  <c r="L39" i="5"/>
  <c r="W36" i="1" s="1"/>
  <c r="D36" i="1" s="1"/>
  <c r="M38" i="5"/>
  <c r="X35" i="1" s="1"/>
  <c r="E35" i="1" s="1"/>
  <c r="L38" i="5"/>
  <c r="W35" i="1" s="1"/>
  <c r="D35" i="1" s="1"/>
  <c r="M37" i="5"/>
  <c r="X34" i="1" s="1"/>
  <c r="E34" i="1" s="1"/>
  <c r="L37" i="5"/>
  <c r="W34" i="1" s="1"/>
  <c r="D34" i="1" s="1"/>
  <c r="M36" i="5"/>
  <c r="L36" i="5"/>
  <c r="M35" i="5"/>
  <c r="X33" i="1" s="1"/>
  <c r="E33" i="1" s="1"/>
  <c r="L35" i="5"/>
  <c r="W33" i="1" s="1"/>
  <c r="D33" i="1" s="1"/>
  <c r="M34" i="5"/>
  <c r="L34" i="5"/>
  <c r="M33" i="5"/>
  <c r="X32" i="1" s="1"/>
  <c r="E32" i="1" s="1"/>
  <c r="L33" i="5"/>
  <c r="W32" i="1" s="1"/>
  <c r="D32" i="1" s="1"/>
  <c r="M32" i="5"/>
  <c r="X31" i="1" s="1"/>
  <c r="E31" i="1" s="1"/>
  <c r="L32" i="5"/>
  <c r="W31" i="1" s="1"/>
  <c r="D31" i="1" s="1"/>
  <c r="M31" i="5"/>
  <c r="X30" i="1" s="1"/>
  <c r="E30" i="1" s="1"/>
  <c r="L31" i="5"/>
  <c r="W30" i="1" s="1"/>
  <c r="D30" i="1" s="1"/>
  <c r="M30" i="5"/>
  <c r="X29" i="1" s="1"/>
  <c r="E29" i="1" s="1"/>
  <c r="L30" i="5"/>
  <c r="W29" i="1" s="1"/>
  <c r="D29" i="1" s="1"/>
  <c r="M29" i="5"/>
  <c r="L29" i="5"/>
  <c r="M28" i="5"/>
  <c r="X28" i="1" s="1"/>
  <c r="E28" i="1" s="1"/>
  <c r="L28" i="5"/>
  <c r="W28" i="1" s="1"/>
  <c r="D28" i="1" s="1"/>
  <c r="M27" i="5"/>
  <c r="X27" i="1" s="1"/>
  <c r="L27" i="5"/>
  <c r="W27" i="1" s="1"/>
  <c r="M26" i="5"/>
  <c r="X26" i="1" s="1"/>
  <c r="L26" i="5"/>
  <c r="W26" i="1" s="1"/>
  <c r="M25" i="5"/>
  <c r="X25" i="1" s="1"/>
  <c r="L25" i="5"/>
  <c r="W25" i="1" s="1"/>
  <c r="M24" i="5"/>
  <c r="X24" i="1" s="1"/>
  <c r="L24" i="5"/>
  <c r="W24" i="1" s="1"/>
  <c r="M23" i="5"/>
  <c r="X23" i="1" s="1"/>
  <c r="L23" i="5"/>
  <c r="W23" i="1" s="1"/>
  <c r="M22" i="5"/>
  <c r="X22" i="1" s="1"/>
  <c r="L22" i="5"/>
  <c r="W22" i="1" s="1"/>
  <c r="M21" i="5"/>
  <c r="L21" i="5"/>
  <c r="M20" i="5"/>
  <c r="X21" i="1" s="1"/>
  <c r="L20" i="5"/>
  <c r="W21" i="1" s="1"/>
  <c r="M19" i="5"/>
  <c r="L19" i="5"/>
  <c r="M18" i="5"/>
  <c r="X20" i="1" s="1"/>
  <c r="L18" i="5"/>
  <c r="W20" i="1" s="1"/>
  <c r="M17" i="5"/>
  <c r="X19" i="1" s="1"/>
  <c r="L17" i="5"/>
  <c r="W19" i="1" s="1"/>
  <c r="M16" i="5"/>
  <c r="X18" i="1" s="1"/>
  <c r="L16" i="5"/>
  <c r="W18" i="1" s="1"/>
  <c r="M15" i="5"/>
  <c r="X17" i="1" s="1"/>
  <c r="L15" i="5"/>
  <c r="W17" i="1" s="1"/>
  <c r="M14" i="5"/>
  <c r="X16" i="1" s="1"/>
  <c r="L14" i="5"/>
  <c r="W16" i="1" s="1"/>
  <c r="M13" i="5"/>
  <c r="X15" i="1" s="1"/>
  <c r="L13" i="5"/>
  <c r="W15" i="1" s="1"/>
  <c r="M12" i="5"/>
  <c r="X14" i="1" s="1"/>
  <c r="L12" i="5"/>
  <c r="W14" i="1" s="1"/>
  <c r="M11" i="5"/>
  <c r="L11" i="5"/>
  <c r="U96" i="1"/>
  <c r="P96" i="1"/>
  <c r="K96" i="1"/>
  <c r="J96" i="1"/>
  <c r="K159" i="1"/>
  <c r="J159" i="1"/>
  <c r="K158" i="1"/>
  <c r="J158" i="1"/>
  <c r="K157" i="1"/>
  <c r="J157" i="1"/>
  <c r="K156" i="1"/>
  <c r="J156" i="1"/>
  <c r="K95" i="1"/>
  <c r="J95" i="1"/>
  <c r="K155" i="1"/>
  <c r="J155" i="1"/>
  <c r="K154" i="1"/>
  <c r="J154" i="1"/>
  <c r="K153" i="1"/>
  <c r="J153" i="1"/>
  <c r="K152" i="1"/>
  <c r="J152" i="1"/>
  <c r="K151" i="1"/>
  <c r="J151" i="1"/>
  <c r="K150" i="1"/>
  <c r="J150" i="1"/>
  <c r="K149" i="1"/>
  <c r="J149" i="1"/>
  <c r="K148" i="1"/>
  <c r="J148" i="1"/>
  <c r="K147" i="1"/>
  <c r="J147" i="1"/>
  <c r="K146" i="1"/>
  <c r="J146" i="1"/>
  <c r="K145" i="1"/>
  <c r="J145" i="1"/>
  <c r="K144" i="1"/>
  <c r="J144" i="1"/>
  <c r="K143" i="1"/>
  <c r="J143" i="1"/>
  <c r="K142" i="1"/>
  <c r="J142" i="1"/>
  <c r="K141" i="1"/>
  <c r="J141" i="1"/>
  <c r="K140" i="1"/>
  <c r="J140" i="1"/>
  <c r="K139" i="1"/>
  <c r="J139" i="1"/>
  <c r="K138" i="1"/>
  <c r="J138" i="1"/>
  <c r="K136" i="1"/>
  <c r="J136" i="1"/>
  <c r="K134" i="1"/>
  <c r="J134" i="1"/>
  <c r="K137" i="1"/>
  <c r="J137" i="1"/>
  <c r="K135" i="1"/>
  <c r="J135" i="1"/>
  <c r="K133" i="1"/>
  <c r="J133" i="1"/>
  <c r="K132" i="1"/>
  <c r="J132" i="1"/>
  <c r="K131" i="1"/>
  <c r="J131" i="1"/>
  <c r="K130" i="1"/>
  <c r="J130" i="1"/>
  <c r="K129" i="1"/>
  <c r="J129" i="1"/>
  <c r="K128" i="1"/>
  <c r="J128" i="1"/>
  <c r="K127" i="1"/>
  <c r="J127" i="1"/>
  <c r="K126" i="1"/>
  <c r="J126" i="1"/>
  <c r="K125" i="1"/>
  <c r="J125" i="1"/>
  <c r="K124" i="1"/>
  <c r="J124" i="1"/>
  <c r="K123" i="1"/>
  <c r="J123" i="1"/>
  <c r="K121" i="1"/>
  <c r="J121" i="1"/>
  <c r="K122" i="1"/>
  <c r="J122" i="1"/>
  <c r="K120" i="1"/>
  <c r="J120" i="1"/>
  <c r="K119" i="1"/>
  <c r="J119" i="1"/>
  <c r="K118" i="1"/>
  <c r="J118" i="1"/>
  <c r="K117" i="1"/>
  <c r="J117"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K98" i="1"/>
  <c r="J98" i="1"/>
  <c r="K97" i="1"/>
  <c r="J97" i="1"/>
  <c r="K94" i="1"/>
  <c r="J94" i="1"/>
  <c r="K93" i="1"/>
  <c r="J93" i="1"/>
  <c r="K92" i="1"/>
  <c r="J92" i="1"/>
  <c r="K91" i="1"/>
  <c r="J91" i="1"/>
  <c r="K90" i="1"/>
  <c r="J90" i="1"/>
  <c r="K89" i="1"/>
  <c r="J89" i="1"/>
  <c r="K87" i="1"/>
  <c r="J87" i="1"/>
  <c r="K88" i="1"/>
  <c r="J88" i="1"/>
  <c r="K85" i="1"/>
  <c r="J85" i="1"/>
  <c r="K86" i="1"/>
  <c r="J86" i="1"/>
  <c r="K84" i="1"/>
  <c r="J84" i="1"/>
  <c r="K83" i="1"/>
  <c r="J83" i="1"/>
  <c r="K82" i="1"/>
  <c r="J82" i="1"/>
  <c r="K81" i="1"/>
  <c r="J81" i="1"/>
  <c r="K80" i="1"/>
  <c r="J80" i="1"/>
  <c r="K79" i="1"/>
  <c r="J79" i="1"/>
  <c r="K77" i="1"/>
  <c r="J77" i="1"/>
  <c r="K78" i="1"/>
  <c r="J78" i="1"/>
  <c r="K76" i="1"/>
  <c r="J76" i="1"/>
  <c r="K73" i="1"/>
  <c r="J73" i="1"/>
  <c r="K75" i="1"/>
  <c r="J75" i="1"/>
  <c r="K72" i="1"/>
  <c r="J72" i="1"/>
  <c r="K74" i="1"/>
  <c r="J74" i="1"/>
  <c r="K71" i="1"/>
  <c r="J71" i="1"/>
  <c r="K70" i="1"/>
  <c r="J70" i="1"/>
  <c r="K69" i="1"/>
  <c r="J69" i="1"/>
  <c r="K68" i="1"/>
  <c r="J68" i="1"/>
  <c r="K67" i="1"/>
  <c r="J67" i="1"/>
  <c r="K66" i="1"/>
  <c r="J66" i="1"/>
  <c r="K63" i="1"/>
  <c r="J63" i="1"/>
  <c r="K65" i="1"/>
  <c r="J65" i="1"/>
  <c r="K64" i="1"/>
  <c r="J64" i="1"/>
  <c r="K62" i="1"/>
  <c r="J62" i="1"/>
  <c r="K61" i="1"/>
  <c r="J61" i="1"/>
  <c r="K60" i="1"/>
  <c r="J60" i="1"/>
  <c r="K59" i="1"/>
  <c r="J59" i="1"/>
  <c r="K58" i="1"/>
  <c r="J58" i="1"/>
  <c r="K57" i="1"/>
  <c r="J57" i="1"/>
  <c r="K56" i="1"/>
  <c r="J56" i="1"/>
  <c r="K55" i="1"/>
  <c r="J55" i="1"/>
  <c r="K53" i="1"/>
  <c r="J53" i="1"/>
  <c r="K54" i="1"/>
  <c r="J54" i="1"/>
  <c r="K52" i="1"/>
  <c r="J52" i="1"/>
  <c r="K51" i="1"/>
  <c r="J51" i="1"/>
  <c r="K50" i="1"/>
  <c r="J50" i="1"/>
  <c r="K49" i="1"/>
  <c r="J49" i="1"/>
  <c r="K48" i="1"/>
  <c r="J48" i="1"/>
  <c r="K45" i="1"/>
  <c r="J45" i="1"/>
  <c r="K47" i="1"/>
  <c r="J47" i="1"/>
  <c r="K46" i="1"/>
  <c r="J46" i="1"/>
  <c r="K43" i="1"/>
  <c r="J43" i="1"/>
  <c r="K44" i="1"/>
  <c r="J44" i="1"/>
  <c r="K42" i="1"/>
  <c r="J42" i="1"/>
  <c r="K41" i="1"/>
  <c r="J41" i="1"/>
  <c r="K40" i="1"/>
  <c r="J40" i="1"/>
  <c r="K39" i="1"/>
  <c r="J39" i="1"/>
  <c r="K38" i="1"/>
  <c r="J38" i="1"/>
  <c r="J37" i="1"/>
  <c r="K36" i="1"/>
  <c r="J36" i="1"/>
  <c r="K35" i="1"/>
  <c r="J35" i="1"/>
  <c r="K34" i="1"/>
  <c r="J34" i="1"/>
  <c r="K33" i="1"/>
  <c r="J33" i="1"/>
  <c r="K32" i="1"/>
  <c r="J32" i="1"/>
  <c r="K30" i="1"/>
  <c r="J30" i="1"/>
  <c r="K31" i="1"/>
  <c r="J31" i="1"/>
  <c r="K29" i="1"/>
  <c r="J29" i="1"/>
  <c r="K28" i="1"/>
  <c r="J28" i="1"/>
  <c r="J26" i="1"/>
  <c r="K25" i="1"/>
  <c r="U27" i="1"/>
  <c r="E27" i="1" s="1"/>
  <c r="P27" i="1"/>
  <c r="K27" i="1"/>
  <c r="U23" i="1"/>
  <c r="E23" i="1" s="1"/>
  <c r="P23" i="1"/>
  <c r="K23" i="1"/>
  <c r="P24" i="1"/>
  <c r="K24" i="1"/>
  <c r="J24" i="1"/>
  <c r="U24" i="1" s="1"/>
  <c r="E24" i="1" s="1"/>
  <c r="U22" i="1"/>
  <c r="E22" i="1" s="1"/>
  <c r="P22" i="1"/>
  <c r="D22" i="1" s="1"/>
  <c r="K22" i="1"/>
  <c r="J22" i="1"/>
  <c r="P21" i="1"/>
  <c r="K21" i="1"/>
  <c r="J21" i="1"/>
  <c r="U21" i="1" s="1"/>
  <c r="E21" i="1" s="1"/>
  <c r="P20" i="1"/>
  <c r="K20" i="1"/>
  <c r="J20" i="1"/>
  <c r="U20" i="1" s="1"/>
  <c r="E20" i="1" s="1"/>
  <c r="P19" i="1"/>
  <c r="K19" i="1"/>
  <c r="J19" i="1"/>
  <c r="U19" i="1" s="1"/>
  <c r="E19" i="1" s="1"/>
  <c r="T17" i="1"/>
  <c r="P17" i="1"/>
  <c r="K17" i="1"/>
  <c r="J17" i="1"/>
  <c r="U18" i="1"/>
  <c r="K18" i="1"/>
  <c r="J18" i="1"/>
  <c r="P18" i="1" s="1"/>
  <c r="D18" i="1" s="1"/>
  <c r="P16" i="1"/>
  <c r="K16" i="1"/>
  <c r="J16" i="1"/>
  <c r="U16" i="1" s="1"/>
  <c r="E16" i="1" s="1"/>
  <c r="U15" i="1"/>
  <c r="K15" i="1"/>
  <c r="J15" i="1"/>
  <c r="P15" i="1" s="1"/>
  <c r="D15" i="1" s="1"/>
  <c r="T14" i="1"/>
  <c r="P14" i="1"/>
  <c r="K14" i="1"/>
  <c r="J14" i="1"/>
  <c r="D27" i="1" l="1"/>
  <c r="D23" i="1"/>
  <c r="D96" i="1"/>
  <c r="D20" i="1"/>
  <c r="D19" i="1"/>
  <c r="D24" i="1"/>
  <c r="D16" i="1"/>
  <c r="D21" i="1"/>
  <c r="E18" i="1"/>
  <c r="E15" i="1"/>
  <c r="E96" i="1"/>
  <c r="W95" i="1"/>
  <c r="D95" i="1" s="1"/>
  <c r="X95" i="1"/>
  <c r="E95" i="1" s="1"/>
  <c r="U14" i="1"/>
  <c r="E14" i="1" s="1"/>
  <c r="K237" i="5"/>
  <c r="U17" i="1"/>
  <c r="E17" i="1" s="1"/>
  <c r="D17" i="1" s="1"/>
  <c r="D14" i="1" l="1"/>
  <c r="D5" i="1" s="1"/>
  <c r="R5" i="1"/>
  <c r="E5" i="1"/>
  <c r="AE16" i="5" l="1"/>
  <c r="AF16" i="5"/>
</calcChain>
</file>

<file path=xl/sharedStrings.xml><?xml version="1.0" encoding="utf-8"?>
<sst xmlns="http://schemas.openxmlformats.org/spreadsheetml/2006/main" count="3429" uniqueCount="526">
  <si>
    <t>INDC Analysis</t>
  </si>
  <si>
    <t>Pays</t>
  </si>
  <si>
    <t>Afghanistan</t>
  </si>
  <si>
    <t>"There will be a 13.6% reduction in GHG emissions by 2030 compared to a business as usual (BAU) 2030 scenario, conditional on external support."</t>
  </si>
  <si>
    <t>GHG target</t>
  </si>
  <si>
    <t>Baseline scenario target</t>
  </si>
  <si>
    <t>View the submission</t>
  </si>
  <si>
    <t>Albania</t>
  </si>
  <si>
    <t>Algeria</t>
  </si>
  <si>
    <t>“Une réduction des émissions de gaz à effet de serre de 7 à 22%, à l’horizon 2030, par rapport à un scénario de référence (Business As Usual - BAU), subordonnée aux soutiens en matière de financements extérieurs, de développement et de transfert technologique et de renforcement des capacités.</t>
  </si>
  <si>
    <t>Andorra</t>
  </si>
  <si>
    <t>Please note that the INDC was submitted only in French. WRI did its best to translate the INDC language. If any errors are identified, please contact us at wcait@wri.org.</t>
  </si>
  <si>
    <t>"Réduction absolue par rapport aux émissions non absorbées du scénario Business as usual, définies sur la base du Premier rapport bisannuel de l’Andorre à la Convention cadre de Nations unies sur les changements climatiques (2014)."</t>
  </si>
  <si>
    <t>Analysis in progress</t>
  </si>
  <si>
    <t>Argentina</t>
  </si>
  <si>
    <t>Armenia</t>
  </si>
  <si>
    <t>Armenia has stated that its total aggregate emissions between 2015 and 2050 will be "equal to 633 million tons carbon dioxide equivalent", and that the country will strive to "achieve ecosystem neutral GHG emissions in 2050 (equivalent to 2.07 tons/per capita per annum) with the support of adequate (necessary and sufficient) international financial, technological and capacity building assistance."</t>
  </si>
  <si>
    <t>Fixed level target</t>
  </si>
  <si>
    <t>Australia</t>
  </si>
  <si>
    <t>"Under a Paris Agreement applicable to all, Australia will implement an economy-wide target to reduce greenhouse gas emissions by 26 to 28 per cent below 2005 levels by 2030."</t>
  </si>
  <si>
    <t>Base year target</t>
  </si>
  <si>
    <t>Azerbaijan</t>
  </si>
  <si>
    <t>"By 2030 the Republic of Azerbaijan targets 35% reduction in the level of greenhouse gas emissions compared to 1990 base year as its contribution to the global climate change efforts."</t>
  </si>
  <si>
    <t>Bangladesh</t>
  </si>
  <si>
    <t>Barbados</t>
  </si>
  <si>
    <t>Baseline scenario target, also stated as a base year target.</t>
  </si>
  <si>
    <t>"Absolute economy-wide emission reduction contribution (against BAU and base year)"</t>
  </si>
  <si>
    <t>Belarus</t>
  </si>
  <si>
    <t>GHG target and non-GHG target</t>
  </si>
  <si>
    <t>Belize</t>
  </si>
  <si>
    <t>Actions only</t>
  </si>
  <si>
    <t>Not Applicable</t>
  </si>
  <si>
    <t>Benin</t>
  </si>
  <si>
    <t>“La mise en oeuvre des mesures envisagées est susceptible de contribuer à réduire les emissions cumulées de GES (hors UTCATF) par rapport au scénario de maintien du statu quo d’environ 21,4 % d’ici à 2030 (Figure 3). La contribution inconditionnelle correspond à une réduction des émissions cumulées de GES par rapport au scénario de maintien du statu quo de 3,5 % d’ici 2030. La contribution conditionnelle pourrait permettre une réduction additionnelle des émissions cumulées de GES de 17,9 % par rapport au scénario de maintien du statu quo d’environ 3,5 %* d’ici 2030.”</t>
  </si>
  <si>
    <t>Bhutan</t>
  </si>
  <si>
    <t>Bolivia</t>
  </si>
  <si>
    <t>Bolivia presents its contribution "in two dimensions: one linked to the structural solutions, and other results and national actions within the framework of holistic development."</t>
  </si>
  <si>
    <t>"Emission reduction that BiH unconditionally might achieved, compared to the BAU scenario, is 2% by 2030 which would mean 18% higher emissions compared to the base year 1990. Significant emission reduction is only possible to achieve with international support, which would result in emission reduction of 3% compared to 1990, while compared to the BAU scenario it represents a possible reduction of 23%."</t>
  </si>
  <si>
    <t>Botswana</t>
  </si>
  <si>
    <t>"Botswana intends to achieve an overall emissions reduction of 15% by 2030, taking 2010 as the base year."</t>
  </si>
  <si>
    <t>Brazil</t>
  </si>
  <si>
    <t>"Brazil intends to commit to reduce greenhouse gas emissions by 37% below 2005 levels in 2025."</t>
  </si>
  <si>
    <t>Burkina Faso</t>
  </si>
  <si>
    <t>Burundi</t>
  </si>
  <si>
    <t>Cambodia</t>
  </si>
  <si>
    <t>Cameroon</t>
  </si>
  <si>
    <t>“Réduction des émissions de GES à hauteur de 32% par rapport à un scénario de référence pour l’année cible (2035), et conditionnée au soutien de la communauté internationale sous forme de  financement, d’actions de renforcements de capacité et de transfert de technologies.”</t>
  </si>
  <si>
    <t>Reducing GHG emissions by 32% compared to a reference scenario for the target year (2035), and conditional on the support of the international community in the form of financing, capacity building, and technology transfers.</t>
  </si>
  <si>
    <t>Canada</t>
  </si>
  <si>
    <t>"Canada intends to achieve an economy-wide target to reduce its greenhouse gas emissions by 30% below 2005 levels by 2030."</t>
  </si>
  <si>
    <t>Base year target ("Absolute reduction from base-year emissions")</t>
  </si>
  <si>
    <t>Cape Verde</t>
  </si>
  <si>
    <t>Cabo Verde's mitigation contributions are expressed in the form of Renewable Energy (RE) and Energy Efficiency (EE) Targets and other Nationally Appropriate Mitigation Actions (NAMAs). The INDC also includes adaptation contributions.</t>
  </si>
  <si>
    <t>Non-GHG target and actions</t>
  </si>
  <si>
    <t>Central African Republic</t>
  </si>
  <si>
    <t>Chad</t>
  </si>
  <si>
    <t>Chile</t>
  </si>
  <si>
    <t>Intensity target</t>
  </si>
  <si>
    <t>China</t>
  </si>
  <si>
    <t>Intensity target, Trajectory target</t>
  </si>
  <si>
    <t>Colombia</t>
  </si>
  <si>
    <t>Comoros</t>
  </si>
  <si>
    <t>The Union of the Comoros aims to reduce its greenhouse gas emissions by 84% by 2030 relative to reference scenario emission levels in the same year. This reduction includes sinks from the Land Use, Land-Use Change, and Forestry (LULUCF) sector.</t>
  </si>
  <si>
    <t>Costa Rica</t>
  </si>
  <si>
    <t>Djibouti</t>
  </si>
  <si>
    <t>Dominica</t>
  </si>
  <si>
    <t>Dominican Republic</t>
  </si>
  <si>
    <t>"Reduction of 25% of base year [2010] emissions by 2030. This reduction is conditional upon favorable and predictable support, feasible climate finance mechanisms, and corrections to the failures of existing market mechanisms."</t>
  </si>
  <si>
    <t>Ecuador</t>
  </si>
  <si>
    <t>"Ecuador intends to reduce its emissions in the energy sector in 20.4-25% below the BAU scenario. However, a potential for reducing emissions even further in the energy sector, to a level between 37.5 and 45.8% with respect to the BAU baseline has also been calculated. This potential could be harnessed in light of the appropriate circumstances in terms of availability of resources and support offered by the international community. This is a second scenario dependent upon international support and will translate into a per capita emissions reduction in 2025 of 40% below the BAU levels."</t>
  </si>
  <si>
    <t>Equatorial Guinea</t>
  </si>
  <si>
    <t>“La ambición de Guinea Ecuatorial es reducir en un 20% de sus emisiones para el año 2030, con respecto a los niveles de 2010; a fin de alcanzar una reducción de 50% para el año 2050.”</t>
  </si>
  <si>
    <t>Equatorial Guinea's ambition is to reduce emissions by 20% by 2030 relative to 2010 levels, in order to achieve a 50% reduction by 2050.</t>
  </si>
  <si>
    <t>Eritrea</t>
  </si>
  <si>
    <t>Ethiopia</t>
  </si>
  <si>
    <t>European Union (28)</t>
  </si>
  <si>
    <t>"The EU and its Member States are committed to a binding target of an at least 40% domestic reduction in greenhouse gas emissions by 2030 compared to 1990, to be fulfilled jointly, as set out in the conclusions by the European Council of October 2014."</t>
  </si>
  <si>
    <t>Base year target ("Absolute reduction from base year emissions")</t>
  </si>
  <si>
    <t>Gabon</t>
  </si>
  <si>
    <t>Baseline scenario target ("Réduction par rapport à un scénario de développement non maîtrisé", Emissions reduction relative to a baseline)</t>
  </si>
  <si>
    <t>View the submission (French)</t>
  </si>
  <si>
    <t>Gabon commits to reduce GHG emissions by at least 50 percent from baseline scenario emissions in 2025. The commitment could be extended to 2030 and 2050 based on additional studies that will be carried out by COP21. The commitment is to be achieved excluding carbon stocks from forests from the target. Gabon also submitted annexes describing land-use change, flaring from the oil industry, energy, other GHG emissions such as waste, adaptation, and financing.</t>
  </si>
  <si>
    <t>Georgia</t>
  </si>
  <si>
    <t>"Georgia plans to unconditionally reduce its GHG emissions by 15% below the Business as usual scenario (BAU) for the year 2030. This is equal to reduction in emission intensity per unit of GDP by approximately 34% from 2013 to 2030."</t>
  </si>
  <si>
    <t>Ghana</t>
  </si>
  <si>
    <t>"Ghana's emission reduction goal is to unconditionally lower its GHG emissions by 15 percent relative to a business-as-usual (BAU) scenario emission of 73.95MtCO2e 2 by 2030."</t>
  </si>
  <si>
    <t>Grenada</t>
  </si>
  <si>
    <t>Guatemala</t>
  </si>
  <si>
    <t>Guinea</t>
  </si>
  <si>
    <t>A 13% greenhouse gas (GHG) emissions reduction in 2030 compared to 1994 (Initial National Communication of the Republic of Guinea), excluding land-use change and forestry (LULUCF). </t>
  </si>
  <si>
    <t>Guyana</t>
  </si>
  <si>
    <t>Haiti</t>
  </si>
  <si>
    <t>Honduras</t>
  </si>
  <si>
    <t>Iceland</t>
  </si>
  <si>
    <t>"Iceland aims to be part of a collective delivery by European countries to reach a target of 40% reduction of greenhouse gas emissions by 2030 compared to 1990 levels. A precise commitment for Iceland within such collective delivery has yet to be determined, and is dependent on an agreement with the European Union and its Member States and possibly other countries."</t>
  </si>
  <si>
    <t>India</t>
  </si>
  <si>
    <t>Indonesia</t>
  </si>
  <si>
    <t>Israel</t>
  </si>
  <si>
    <t>Reduction of 28% in GHG emissions compared to emissions in the target year (2030) in a baseline scenario (BAU or Business As Usual).</t>
  </si>
  <si>
    <t>Japan</t>
  </si>
  <si>
    <t>Jordan</t>
  </si>
  <si>
    <t>Kazakhstan</t>
  </si>
  <si>
    <t>"The Republic of Kazakhstan intends to achieve an economy-wide target of 15% [unconditional target] - 25% [conditional target] reduction in greenhouse gas emissions by 2030 compared to 1990."</t>
  </si>
  <si>
    <t>Kenya</t>
  </si>
  <si>
    <t>Kiribati</t>
  </si>
  <si>
    <t>"Kiribati is a LDC SIDS with limited resources that will nonetheless commit to reduce emissions by 13.7% by 2025 and 12.8% by 2030 compared to a BAU projection."</t>
  </si>
  <si>
    <t>Kyrgyzstan</t>
  </si>
  <si>
    <t>Laos</t>
  </si>
  <si>
    <t>Lebanon</t>
  </si>
  <si>
    <t>Lesotho</t>
  </si>
  <si>
    <t>Liberia</t>
  </si>
  <si>
    <t>Liechtenstein</t>
  </si>
  <si>
    <t>"Liechtenstein aims at a reduction of greenhouse gases by 40 % compared to 1990 by 2030. The reduction target will be subject to the approval of the Liechtenstein Parliament."</t>
  </si>
  <si>
    <t>Madagascar</t>
  </si>
  <si>
    <t>Malawi</t>
  </si>
  <si>
    <t>The Government of Malawi communicated mitigation and adaptation actions in its INDC, some of which will be implemented unconditionally using domestic sources; and some of which are conditional on external support in terms of capacity building, techonology development and transfer, and financial resources.</t>
  </si>
  <si>
    <t>Maldives</t>
  </si>
  <si>
    <t>Mali</t>
  </si>
  <si>
    <t>The GHG mitigation scenario’s emission reduction levels, relative to the baseline scenario, are: 29% for agriculture, 31% for energy, and 21% for forests and land-use change.</t>
  </si>
  <si>
    <t>Base year target ("Absolute economy-wide emission reduction target (excluding LULUCF)")</t>
  </si>
  <si>
    <t>Mauritania</t>
  </si>
  <si>
    <t>Mauritius</t>
  </si>
  <si>
    <t>Mexico</t>
  </si>
  <si>
    <t>Baseline scenario target ("Emissions reduction relative to a baseline"), also implies a trajectory target and intensity target.</t>
  </si>
  <si>
    <t>Moldova</t>
  </si>
  <si>
    <t>"The Republic of Moldova intends to achieve an economy-wide unconditional target of reducing its greenhouse gas emissions by 64-67 per cent below its 1990 level in 2030 and to make best efforts to reduce its emissions by 67 per cent. The reduction commitment expressed above could be increased up to 78 per cent below 1990 level conditional to, a global agreement addressing important topics including low-cost financial resources, technology transfer, and technical cooperation, accessible to all at a scale commensurate to the challenge of global climate change."</t>
  </si>
  <si>
    <t>Monaco</t>
  </si>
  <si>
    <t>"With a view to the adoption of a legally binding agreement in Paris in December 2015, the Principality of Monaco wishes to contribute to the joint effort by adopting a target to reduce its emissions by 50% by 2030, compared with the reference year of 1990[1]".</t>
  </si>
  <si>
    <t>View the submission (English)View the submission (French)</t>
  </si>
  <si>
    <t>Mongolia</t>
  </si>
  <si>
    <t>Montenegro</t>
  </si>
  <si>
    <t>"Montenegro’s contribution to the international effort to avoid dangerous climate change is expressed [as a] 30% emission reduction by 2030 compared to the 1990 base year. The emission level of greenhouse gases for Montenegro from sectors covered by INDC was 5239 kilotons in 1990 and Montenegro pledges to reduce it at least by 1572 kilotons, to the level below or at 3667 kilotons. The reduction is to be achieved by general increase of energy efficiency, improvement of industrial technologies, increase of the share of renewables and modernization in the power sector."</t>
  </si>
  <si>
    <t>Morocco</t>
  </si>
  <si>
    <t>Mozambique</t>
  </si>
  <si>
    <t>Mozambique communicated its mitigation contribution in the form of actions (policies/programmes) and also included an adaptation component in its INDC.</t>
  </si>
  <si>
    <t>Myanmar</t>
  </si>
  <si>
    <t>Namibia</t>
  </si>
  <si>
    <t>New Zealand</t>
  </si>
  <si>
    <t>Niger</t>
  </si>
  <si>
    <t>Norway</t>
  </si>
  <si>
    <t>"Norway is committed to a target of an at least 40% reduction of greenhouse gas emissions by 2030 compared to 1990 levels. The emission reduction target will be developed into an emissions budget covering the period 2021-2030."</t>
  </si>
  <si>
    <t>Base year target ("Absolute emission reduction from base year emissions")</t>
  </si>
  <si>
    <t>Oman</t>
  </si>
  <si>
    <t>Papua New Guinea</t>
  </si>
  <si>
    <t>"Papua New Guinea's current economic development is seeing a growth in fuel use therefore a big effort will be to reduce fossil fuel emissions in the electricity generation sector by transitioning as far as possible to using renewable energy. The target in this respect will be 100% renewable energy by 2030, contingent on funding being made available. In addition PNG will improve energy efficiency sector wide and reduce emissions where possible in the transport and forestry sectors. The main forestry effort will be coordinated though the existing REDD+ initiative."</t>
  </si>
  <si>
    <t>Paraguay</t>
  </si>
  <si>
    <t>Peru</t>
  </si>
  <si>
    <t>Philippines</t>
  </si>
  <si>
    <t>"The Republic of Serbia intends to reduce GHG emissions by 9.8% by 2030 compared to 1990 levels."</t>
  </si>
  <si>
    <t>"Limiting anthropogenic greenhouse gases in Russia to 70-75% of 1990 levels by the year 2030 might be a long-term indicator, subject to the maximum possible account of absorbing capacity of forests."</t>
  </si>
  <si>
    <t>2015-03-31 18:14:06, Revision 2015-04-01 16:47:07</t>
  </si>
  <si>
    <t>Rwanda</t>
  </si>
  <si>
    <t>Samoa</t>
  </si>
  <si>
    <t>Non-GHG target</t>
  </si>
  <si>
    <t>San Marino</t>
  </si>
  <si>
    <t>"The Republic of San Marino, on the basis of the decision of the Government held on 28 September 2015, commits to reduce GHG emissions to 20% below 2005 levels by 2030."</t>
  </si>
  <si>
    <t>Senegal</t>
  </si>
  <si>
    <t>"Sous l'option inconditionnelle (CPDN), les réductions d’émissions par rapport à leur trajectoire prévue sont de de 3%, 4% et 5% respectivement en 2020, 2025 et 2030. Avec l’option conditionnelle (CPDN+), les réductions d’émissions attendues sont de l’ordre de 7%, 15% et 21% sur les mêmes années.”</t>
  </si>
  <si>
    <t>Under the unconditional scenario (INDC) emission reductions relative to baseline projections will be 3%, 4% and 5% in 2020, 2025 and 2030 respectively. Under the conditional scenario (INDC+), expected emission reductions will be 7%, 15% and 21% for the same years.</t>
  </si>
  <si>
    <t>Seychelles</t>
  </si>
  <si>
    <t>Sierra Leone</t>
  </si>
  <si>
    <t>Singapore</t>
  </si>
  <si>
    <t>Solomon Islands</t>
  </si>
  <si>
    <t>GHG target and actions</t>
  </si>
  <si>
    <t>South Africa</t>
  </si>
  <si>
    <t>Trajectory target</t>
  </si>
  <si>
    <t>Sri Lanka</t>
  </si>
  <si>
    <t>Suriname</t>
  </si>
  <si>
    <t>Swaziland</t>
  </si>
  <si>
    <t>Swaziland's INDC includes conditional mitigation and adaptation actions. As its unconditional contribution, "Swaziland will focus human capital on mitigation [and adaptation] as a response to climate change. Swaziland will participate in research, pilot projects and planning and implementation of mitigation actions [and adaptation actions]."</t>
  </si>
  <si>
    <t>Switzerland</t>
  </si>
  <si>
    <t>"Switzerland commits to reduce its greenhouse gas emissions by 50 percent by 2030 compared to 1990 levels, corresponding to an average reduction of greenhouse gas emissions by 35 percent over the period 2021-2030. By 2025, a reduction of greenhouse gases by 35 percent compared to 1990 levels is anticipated. Carbon credits from international mechanisms will partly be used. The INDC is subject to approval by Parliament."</t>
  </si>
  <si>
    <t>Tajikistan</t>
  </si>
  <si>
    <t>Thailand</t>
  </si>
  <si>
    <t>Togo</t>
  </si>
  <si>
    <t>Tunisia</t>
  </si>
  <si>
    <t>Turkey</t>
  </si>
  <si>
    <t>"Up to 21 percent reduction in GHG emissions from the Business as Usual (BAU) level by 2030."</t>
  </si>
  <si>
    <t>Turkmenistan</t>
  </si>
  <si>
    <t>Uganda</t>
  </si>
  <si>
    <t>Ukraine</t>
  </si>
  <si>
    <t>Ukraine "will not exceed 60% of 1990 GHG emisisons level in 2030."</t>
  </si>
  <si>
    <t>United Arab Emirates</t>
  </si>
  <si>
    <t>"The United States intends to achieve an economy-wide target of reducing its greenhouse gas emissions by 26%-28% below its 2005 level in 2025 and to make best efforts to reduce its emissions by 28%."</t>
  </si>
  <si>
    <t>Uruguay</t>
  </si>
  <si>
    <t>Uruguay has outlined 8 intensity targets and 1 fixed level target.</t>
  </si>
  <si>
    <t>Vanuatu</t>
  </si>
  <si>
    <t>Vietnam</t>
  </si>
  <si>
    <t>Zambia</t>
  </si>
  <si>
    <t>Zimbabwe</t>
  </si>
  <si>
    <t>INDC summary</t>
  </si>
  <si>
    <t>INDC type</t>
  </si>
  <si>
    <t>GHG target type</t>
  </si>
  <si>
    <t>Link to the submission</t>
  </si>
  <si>
    <t>Submission date</t>
  </si>
  <si>
    <t>Andorra commits to reduce GHG emissions by 37 percent (193.73 Gg CO2 eq.) from its business-as-usual scenario emissions in 2030.</t>
  </si>
  <si>
    <t>Comments</t>
  </si>
  <si>
    <t>"Argentina’s goal is to reduce GHG emissions by 15% in 2030 with respect to projected BAU emissions for that year. The goal includes, inter alia, actions linked to: the promotion of sustainable forest management, energy efficiency, biofuels, nuclear power, renewable energy, and transport modal shift. The criteria for selecting the actions include the potential for reducing /capturing GHG emissions and associate co-benefits, as well as the possibility of applying nationally developed technologies."
"Argentina could increase its reduction goal under the following conditions: a) Adequate and predictable international financing; b) support for transfer, innovation and technology development; c) support for capacity building. In this case, a reduction of 30% GHG emissions could be achieved by 2030 compared to projected BAU emissions in the same year."</t>
  </si>
  <si>
    <t>"The INDC of Bangladesh consists of the following elements:
Mitigation contribution:
An unconditional contribution to reduce GHG emissions by 5% from Business as Usual (BAU) levels by 2030 in the power, transport and industry sectors, based on existing resources.
A conditional 15% reduction in GHG emissions from BAU levels by 2030 in the power, transport, and industry sectors, subject to appropriate international support in the form of finance, investment, technology development and transfer, and capacity building.
A number of further mitigation actions in other sectors which it intends to achieve subject to the provision of additional international resources.
Adaptation component:
An outline of what Bangladesh has already done on adaptation and what the next steps are, including the long-term vision for adaptation in Bangladesh and synergies with mitigation measures.
INDC implementation:
Proposals for governance and coordination of INDC implementation and an outline of key next steps.
Support for INDC implementation:
A qualitative description of Bangladesh’s support needs and an outline of plans to further quantify this, along with some examples of indicative costs of taking action on mitigation and adaptation."</t>
  </si>
  <si>
    <t>"Barbados intends to achieve an economy-wide reduction in GHG emissions of 44% compared to its business as usual (BAU) scenario by 2030. In absolute terms, this translates to a reduction of 23% compared with the baseline year, 2008.
As an interim target, the intention will be to achieve an economy-wide reduction of 37% compared to its business as usual (BAU) scenario by 2025, equivalent to an absolute reduction of 21% compared to 2008."
The INDC also includes a section on adaptation.</t>
  </si>
  <si>
    <t>"In order to contribute to the prevention of dangerous climate change, the Republic of Belarus submits its intended nationally determined contribution to these efforts and undertakes by 2030 to reduce greenhouse gas emissions by at least 28 per cent of the 1990 level, excluding emissions and removals in the land use, land-use change and forestry sector and without any additional conditions (the commitments do not imply the use of international carbon market mechanisms or mobilizing foreign financial resources for the implementation of best available technologies)."
The INDC includes a section on adaptation.</t>
  </si>
  <si>
    <t>Belize's INDC focuses on mitigation contribution "framed on an action-based approach that is dependent on cost effective technology, capacity building and adequate financial support," addressing "the sectors with significant contributions to Belize’s greenhouse gas emissions."
"Belize intends to provide information on adaptation at a later stage."</t>
  </si>
  <si>
    <t>“Un premier scenario Inconditionnel vise à réduire les émissions de GES de 7 808 Gg par an en 2030, soit 6,6% par rapport au BAU.
Un scenario Conditionnel Hybride visant à réduire les émissions de GES de 11,6% correspondant à 13 766 Gg par an en 2030.”</t>
  </si>
  <si>
    <t>Cambodia has proposed a 27% reduction in emissions below BAU by 2030, as well as a LULUCF contribution of 4.7 tCO2e/ha/year.
"Cambodia wishes to propose a GHG mitigation contribution for the period 2020 - 2030, conditional upon the availability of support from the international community, in particular in accordance with Article 4.3 of the UNFCCC. Significantly, despite Cambodia's status as an LDC, Cambodia is implementing actions in accordance with our sustainable development needs that also address climate change:
(i)Energy industries, manufacturing industries, transport, and other sectors: Cambodia intends to undertake actions as listed in Table 1, the impact of which is expected to be a maximum reduction of 3,100 Gg CO2eq compared to baseline emissions of 11,600 Gg CO2eq by 2030.
(ii) LULUCF: Cambodia intends to undertake voluntary and conditional actions to achieve the target of increasing forest cover to 60% of national land area by 2030. In absence of any actions the net sequestration from LULUCF is expected to 6 reduce to 7,897 GgCO2in 2030 compared to projected sequestration of 18,492 GgCO2 in 2010."
The INDC also includes a section on Adaptation.</t>
  </si>
  <si>
    <t>"The Central African Republic aspires to reduce its emissions by 5% and 25%, respectively, in the 2030 and 2050 horizons in comparison to its reference BaU emissions and to increase its sequestration potential. With international support, it will emit around 33,076.1 kt eq-CO2 less in 2050 than the annual reference emissions.
The Central African Republic also aspires to reduce emissions of short-lived climate pollutants (SLCP), which science has shown have a significant short-term climate-warming potential and harmful effects on health, agriculture and ecosystems."
The INDC also includes a section on adaptation.</t>
  </si>
  <si>
    <t>Please note that the INDC was submitted only in French. WRI did its best to translate the INDC language. If any errors are identified, please contact us at wcait@wri.org
"Réduction inconditionnelle de 18,2% des émissions du pays par rapport au scénario de référence à l’horizon 2030, soit environ 41 700 GgCO2e. Réduction conditionnelle de 71% des émissions du pays à l’horizon 2030, soit une réduction cumulée de 162 000 GgCO2e."</t>
  </si>
  <si>
    <t>"The Republic of Colombia commits to reduce its greenhouse gas emissions by 20% with respect to the projected Business-as-Usual Scenario (BAU) by 2030."
"Subject to the provision of international support, Colombia could increase its ambition from 20% reduction with respect to BAU to 30% with respect to BAU by 2030."
The INDC also inlucdes a section on adaptation.</t>
  </si>
  <si>
    <t>Please note that the INDC was submitted only in French. WRI did its best to translate the INDC language. If any errors are identified, please contact us at wcait@wri.org
“L’Union des Comores s’engage à réduire ses émissions de gaz à effet de serre de 84% à l’horizon 2030 par rapport aux émissions du scénario de référence de la même année. Cette réduction inclut les absorptions du secteur Utilisation des Terres, Changement d’Affectation des terres et Foresterie (UTCAF) également.”</t>
  </si>
  <si>
    <t>Costa Rica "is committed to a maximum of 9,374,000 tCO2eq net emissions by 2030, with proposed emissions per capita of 1.73 net tons by 2030, 1.19 Net Tons per Capita by 2050 and -0.27 Net Tons per Capita by 2100. This numbers are consistent with the necessary global path to comply with 2 degrees Celsius goal. Costa Rica’s commitment includes an emissions reduction of GHG of 44%, of a Business As Usual (BAU) scenario, and a reduction of 25% of emission compared to 2012 emissions. To accomplish this goal Costa Rica would have to reduce 170,500 tons of GHG per year until the year 2030."
Costa Rica also communicates an adaptation contribution. See the full INDC for more information.</t>
  </si>
  <si>
    <t>Please note that the INDC was submitted only in French. WRI did its best to translate the INDC language. If any errors are identified, please contact us at wcait@wri.org
"La RDC s’engage à réduire ses émissions de 17% d’ici 2030 par rapport aux émissions du scénario des émissions du statu quo (430 Mt CO2e), soit une réduction d’un peu plus de 70 Mt CO2e évités (Ministère de l’Environnement, 2009)."</t>
  </si>
  <si>
    <t>Please note that the INDC was submitted only in French. WRI did its best to translate the INDC language. If any errors are identified, please contact us at wcait@wri.org.
“Grâce aux mesures inconditionnelles, la République de Djibouti s’engage à éviter les émissions futures d’1,8 MtCO2e de GES, réduisant ainsi ses émissions de 40% par rapport au scénario de référence.
La mise en place des mesures conditionnelles permettra une réduction supplémentaire de 0.9MtCO2e, soit 20% des émissions de GES en 2030 par rapport au scénario de référence. Le scénario conditionnel d’atténuation permettrait ainsi à la République de Djibouti de maintenir sa quantité d’émissions à un niveau équivalent à celui de 2010.”</t>
  </si>
  <si>
    <t>Through unconditional measures the Republic of Djibouti commits to avoid 1.8 MtCO2e of future emissions, reducing its emissions by 40% compared to the reference scenario.
Implementing conditional measures would enable the reduction of an additional 0.9 MtCO2e, or 20% of GHG emissions by 2030 compared to the reference scenario. The conditional mitigation scenario would therefore allow the Republic of Djibouti to maintain its level of emissions at the equivalent of 2010 levels.</t>
  </si>
  <si>
    <t>"Dominica commits to progressively reduce total gross greenhouse gas (GHG) emissions below 2014 levels (164.5 Ggs est.) at the following reduction rates: 17.9% by 2020; 39.2% by 2025; and 44.7% by 2030...This contribution is conditional upon receiving timely access to international climate change financing, technology development and transfer, and capacity building support for priority adaptation and mitigation measures."
Dominica has also outlined its plans for building climate resilience (adaptation), noting that "there is little distinction between adaptation and mitigation measures – an integrated response is being implemented to build climate resilience in vulnerable communities, while enabling Green Growth through the transition to sustainable energy technologies."
See Dominica's INDC for more information.</t>
  </si>
  <si>
    <t>"The government of the State of Eritrea is committed to reduce the CO2 emissions from fossil fuels by 23.1% in 2020, 30.2 % by 2025 and 39.2% by 2030 visa-vis to the reference year. If additional support is solicited, it can be further reduced by 36.4 % in 2020, 61.1% by 2025 and 80.6% by 2030."
"Unconditional mitigation scenario: With internal resources Eritrea can implement its unconditional scenario reaching 1.3 MtCO2 in 2020, 1.6 MtCO2 in 2025 and 1.9 MtCO2in 2030from fossil fuel CO2."
"Conditional mitigation scenario: With external assistances Eritrea can implement its conditional scenario reaching 1.1 MtCO2 In 2020, 0.9 MtCO2 in 2025 and 0.6 MtCO2 in 2030from fossil fuel CO2."</t>
  </si>
  <si>
    <t>Gambia communicated an "Activity/Sector" based commitment, including unconditional mitigation actions in afforestation and renewable energy, and conditonal reductions in agriculture, energy, transport and waste sectors. With individual baselines developed for each sector, "excluding LULUCF and for Low Emissions Scenario, overall emissions will be reduced by about 44.4% in 2025 and 45.4% in 2030."
The INDC also includes a section on Adaptation.</t>
  </si>
  <si>
    <t>"Grenada commits to reducing its Greenhouse gas emissions by 30% of 2010 by 2025, with an indicative reduction of 40% of 2010 by 2030."
The INDC includes a section on Adaptation</t>
  </si>
  <si>
    <t>"Unconditional INDC: 11.2% reduction from BAU by 2030
Conditional INDC: 22.6% reduction from BAU by 2030"</t>
  </si>
  <si>
    <t>Please note that the INDC was submitted only in French. WRI did its best to translate the INDC language. If any errors are identified, please contact us at wcait@wri.org
“- 13% d’émissions de gaz à effet de serre (GES) en 2030 par rapport à 1994 (Communication Nationale Initiale de la République de Guinée), hors Changement utilisation des terres et foresterie (CUTF)”</t>
  </si>
  <si>
    <t>Guinea Bissau's mitigation contribution includes the implementation of policies and planned actions in forestry and energy sectors.
The INDC also includes an adaptation contribution.</t>
  </si>
  <si>
    <t>Guyana's INDC has outlined policies, measures and actions, both conditional and unconditional that the country commits to implement up to 2025, in the energy and forestry sector.
"The major overarching contribution that Guyana intends to make is to pursue a path to a Green economy using a low emission strategy pathway. Guyana has already formulated a LCDS and with limited financial resources, has begun implementation. With additional and adequate resources, Guyana can build on this and embark on a comprehensive path to a low emission and green economy."
"More specifically, with the provision of adequate resources, Guyana can provide up to 52Mt CO2 equivalent to global mitigation effort, and can increase its share of renewable energy by 20 percent of its total energy usage, by 2025."
The INDC also include annex on Adaptation.</t>
  </si>
  <si>
    <t>Please note that the INDC was submitted only in French. WRI did its best to translate the INDC language. If any errors are identified, please contact us at wcait@wri.org
“La République d ’Haïti compte réduire ses émissions de 31% par rapport au scénario de développement tendanciel, représentant en valeur absolue 45.24 Mt éq-CO2. 
Objectif inconditionnel: Réduction des émissions de 5% par rapport au scénario de référence à l’horizon 2030, soit un cumul de 10 Mt éq-CO2.
Objectif conditionnel: Réduction des émissions de 26% supplémentaires par rapport scénario de développement tendanciel à l’horizon 2030, soit un cumul de 35.24 Mt éq-CO2.”</t>
  </si>
  <si>
    <t>The Republic of Haiti intends to reduce its emissions by 31% relative to a baseline scenario, representing an absolute reduction of 45.24 MtCO2e.
Unconditional target: Reducing emissions by 5% compared to the reference scenario by 2030, for a cumulative reduction of 10 Mt CO2e.
Conditional target: Reducing emission by an additional 26% relative to a baseline scenario by 2030, for a cumulative reduction of 35.24 MtCO2e.</t>
  </si>
  <si>
    <t>Please note that the INDC was submitted only in Spanish. WRI did its best to translate the INDC language. If any errors are identified, please contact us at wcait@wri.org
“Reducción de un 15% de las emisiones respecto al escenario BAU para el 2030 para el conjunto de sectores contenido en este escenario BAU. Este compromiso está condicionado a que el apoyo sea favorable, previsible y se viabilicen los mecanismos de financiamiento climático.
Adicionalmente, la República de Honduras se compromete, como objetivo sectorial, a la forestación/reforestación de 1 millón de hectáreas de bosque antes de 2030. Asimismo, a través de la NAMA de fogones eficientes se espera reducir en un 39% el consumo de leña en las familias, ayudando en la lucha contra la deforestación.”</t>
  </si>
  <si>
    <t>A 15% emissions reduction relative to BAU levels in 2030 for all sectors included in this BAU scenario. This commitment is conditional upon favorable and predictable support and available climate financing mechanisms.
Additionally, the Republic of Honduras is committed, as a sectoral target, to the afforestation / reforestation of 1 million hectares of forests by 2030. Moreover, through the efficient stoves NAMA, a 39% reduction in family firewood consumption is expected, helping in the fight against deforestation.</t>
  </si>
  <si>
    <t xml:space="preserve">
Please note that the INDC was submitted only in French. WRI did its best to translate the INDC language. If any errors are identified, please contact us at wcait@wri.org
"Réduction de 28% des émissions de GES par rapport aux émissions de l’année cible (2030) dans un scénario de base (Business As Usual ou BAU)."
</t>
  </si>
  <si>
    <t xml:space="preserve">
"Jordan nationally determines to reduce its greenhouse gas emissions by a bulk of 14 % until 2030. This contribution of GHGs reduction will be unconditionally fulfilled at, maximally, 1.5 % by the Country’s own means compared to a business as usual scenario level.
However, Jordan, conditionally and subject to availability of international financial aid and support to means of implementation, commits to reduce its GHGs emissions by additional, at least, 12.5 % by 2030.
The outcome targets above are accompanied by a diverse combination of numerous GHGs cutoriented actions in all involved sectors of emissions in addition to the adaptation actions in targeted sectors."</t>
  </si>
  <si>
    <t xml:space="preserve">
"Kenya seeks to undertake an ambitious mitigation contribution towards the 2015 Agreement. Kenya therefore seeks to abate its GHG emissions by 30% by 2030 relative to the BAU scenario of 143 MtCO2eq; and in line with its sustainable development agenda. This is also subject to international support in the form of finance, investment, technology development and transfer, and capacity building."
"Kenya’s INDC includes both mitigation and adaptation components based on her national circumstances and in line with decisions 1/CP.19 and 1/CP.20. "</t>
  </si>
  <si>
    <t>"Kyrgyz Republic will reduce GHG emissions in the range of 11.49 - 13.75% below BAU in 2030. Additionally, under the international support Kyrgyz Republic could implement the mitigation measures to achieve total reduction in the range of 29.00 - 30.89% below BAU in 2030.
Kyrgyz Republic will reduce GHG emissions in the range of 12.67 - 15.69% below BAU in 2050. Additionally, under the international support Kyrgyz Republic could implement the mitigation measures to achieve total reduction in the range of 35.06 - 36.75% below BAU in 2050."
The INDC also includes Adaptation contribution.</t>
  </si>
  <si>
    <t>"Lao PDR (People’s Democratic Republic) has identified a number of actions which it intends to undertake in order reduce its future GHG emissions, subject to the provision of international support. These are outlined in Table 1 together with preliminary estimates of the projected emissions reductions which will occur as a result. These estimates have been drawn from a variety of sources and need to be reviewed and updated to address consistency and accuracy in analytical methods once more reliable data and information are available."
The INDC includes Adaptation section.</t>
  </si>
  <si>
    <t>Unconditional target
"A GHG emission reduction of 15% compared to the Business As-Usual (BAU) scenario in 2030.
15% of the power and heat demand in 2030 is generated by renewable energy sources.
A 3% reduction in power demand through energy-efficiency measures in 2030 compared to the demand under the Business-As-Usual scenario."
Conditional target
"A GHG emission reduction of 30% compared to the BAU scenario in 2030.
20% of the power and heat demand in 2030 is generated by renewable energy sources.
A 10% reduction in power demand through energy-efficiency in 2030 compared to the demand under the BAU scenario."
The INDCalso includes a section on adaptation.</t>
  </si>
  <si>
    <t>"Lesotho is committed to reduce unconditionally 10% of its GHG emissions by 2030 compared to a Business-As-Usual (BAU) scenario. The conditional target is 35% by 2030."
Lesotho has also communicated an adaptation contribution. See the full INDC for more information.</t>
  </si>
  <si>
    <t>"Liberia’s INDC includes one component on mitigation and one on adaptation. The extent of implementation of the intended contributions on mitigation and adaptation are conditioned upon the provision of adequate means of implementation by the international community (financial resources, capacity building and the transfer of technologies)."
Liberia's mitigation contribution is to reduce total GHG emissions by 15% below a Business-As-Usual trajectory by 2030, through the implementation of four mitigation actions.
Liberia's adaptation contribution is to implement actions in seven key sectors - agriculture, energy, health, forestry, coastal zone, fishery, and transport/infrastructure.</t>
  </si>
  <si>
    <t>"In accordance with Decisions 1/CP.19 and 1/CP.20, Maldives communicates that it intends to reduce unconditionally 10% of its Greenhouse Gases (below BAU) for the year 2030.
The 10% reduction expressed above could be increased up to 24% in a conditional manner, in the context of sustainable development, supported and enabled by availability of financial resources, technology transfer and capacity building."
The INDC also includes an Adaptation contirbution.</t>
  </si>
  <si>
    <t>Please note that the INDC was submitted only in French. WRI did its best to translate the INDC language. If any errors are identified, please contact us at wcait@wri.org
“Les niveaux des ambitions de reduction des GES du scenario d’atténuation par rapport au scenario de base sont de 29% pour l’agriculture, 31% pour l’énergie et 21% pour les forêts et le changement d’utilisation des terres.”</t>
  </si>
  <si>
    <t>"RMI commits to a quantified economy-wide target to reduce its emissions of greenhouse gases (GHG) to 32% below 2010 levels by 2025.
RMI communicates, as an indicative target, its intention to reduce its emissions of GHGs to 45% below 2010 levels by 2030."</t>
  </si>
  <si>
    <t>“La République Islamique de Mauritanie a l’intention de contribuer à l’Accord Climat de Paris par une réduction de ses émissions de GES prévue en 2030 de 22,3%, soit 4.2 millions de tonnes équivalent dioxyde de carbone (Mt eq CO2), par rapport aux missions projetées pour la même année selon le scénario du cours normal des affaires (Business As Usual) qui évolue de 6.6 Mt eq CO2 en 2010 à 18.84 Mt eq CO2 en 2030. Ainsi, pour la période 2020-2030 le cumul des émissions évitées selon les mesures d’atténuation proposées sont d’environ 33,56Mt eq CO2.”</t>
  </si>
  <si>
    <t>"In its INDC, Mongolia has outlined a series of policies and measures that the country commits to implement up to 2030, in the energy, industry, agriculture and waste sectors. The expected mitigation impact of these policies and measures will be a 14% reduction in total national GHG emissions excluding Land use, land use change and forestry (LULUCF) by 2030, compared to the projected emissions under a business as usual scenario."
The INDC also includes an Annex on adaptation.</t>
  </si>
  <si>
    <t>"Morocco’s commitment is to reduce its GHG emissions by 32% by 2030 compared to "business as usual" projected emissions. This commitment is contingent upon gaining access to new sources of finance and enhanced support, compared to that received over the past years, within the context of a new legally-binding agreement under the auspices of the UNFCCC. This target translates into a cumulative reduction of 401 Mt CO2eq over the period 2020­-2030. Meeting this target will require an overall investment in the order of USD 45 billion, of which USD 35 billion is conditional upon international support through new climate finance mechanisms, such as the Green Climate Fund."
Morocco’s mitigation target is divided into a conditional and unconditional target: The unconditional target is a 13% reduction in GHG emissions by 2030 compared to a business as usual (BAU) scenario, while the conditional target is an additional 19% reduction achievable under certain conditions, which would bring the total GHG reduction to 32% below BAU emission levels by 2030. Note: Morocco reserves the right to revise said BAU scenario on the basis of new analysis by 2020.
Morocco has also submitted a section on adaptation, outlining its vision, goals, needs, and system for monitoring and evaluation.</t>
  </si>
  <si>
    <t>"Myanmar would undertake mitigation actions in line with its sustainable development needs, conditional on availability of international support, as its contribution to global action to reduce future emissions of greenhouse gases. The document also presents planned and existing policies and strategies which will provide the policy framework to implement identified actions and prioritise future mitigation actions."
The INDC also includes a section on Adaptation.</t>
  </si>
  <si>
    <t>"New Zealand commits to reduce GHG emissions to 30% below 2005 levels by 2030. (This responsibility target corresponds to a reduction of 11% from 1990 levels.)
New Zealand’s INDC will remain provisional pending confirmation of the approaches to be taken in accounting for the land sector, and confirmation of access to carbon markets."</t>
  </si>
  <si>
    <t>Please note that the INDC was submitted only in French. WRI did its best to translate the INDC language. If any errors are identified, please contact us at wcait@wri.org
“Réduction inconditionnelle de 2,5% (BAU 2020) et 3,5% (2030).
Réduction conditionnelle de 25% (BAU 2020) et 34,6%.(2030, soit une réduction de 33.400 GgCO2Eq).”</t>
  </si>
  <si>
    <t>Unconditional reduction of 2.5% (BAU 2020) and of 3.5% (2030).
Conditional Reduction of 25% (BAU 2020) and 34.6% (2030, or a reduction of 33,400 GgCO2Eq).</t>
  </si>
  <si>
    <t>"Oman will control its expected GHG emissions growth by 2% [below BAU] to be 88714 Gg [in 2030] during the period from 2020 - 2030 as depicted in the following chart."
See INDC for the chart "Total GHG Emission Outturn and Projections (1995-2030)". The INDC also includes an adaptation contribution</t>
  </si>
  <si>
    <t xml:space="preserve">Please note that the INDC was submitted only in Spanish. WRI did its best to translate the INDC language. If any errors are identified, please contact us at wcait@wri.org
“20% de reducciones en base al comportamiento de las emisiones proyectadas al 2030.
Meta Unilateral: 10% de reducción de emisiones proyectadas al 2030
Meta Condicionada: 10% de reducción de emisiones proyectadas al 2030”
</t>
  </si>
  <si>
    <t xml:space="preserve">20% reduction relative to projected emissions by 2030
Unilateral Target: 10% reduction from projected emissions by 2030
Conditional Target: 10% reduction from projected emissions by 2030
</t>
  </si>
  <si>
    <t xml:space="preserve">"The Peruvian iNDC envisages a reduction of emissions equivalent to 30% in relation to the Greenhouse Gas (GHG) emissions of the projected Business as Usual scenario (BaU) in 2030.
The Peruvian State considers that a 20% reduction will be implemented through domestic investment and expenses, from public and private resources (non-conditional proposal), and the remaining 10% is subject to the availability of international financing[1] and the existence of favorable conditions (conditional proposal)."
[1]It should be noted that Peru will not assume conditional commitments that might result in public debt.
The INDC also includes a section on Adaptation.
</t>
  </si>
  <si>
    <t xml:space="preserve">Please note that the INDC was submitted only in French. WRI did its best to translate the INDC language. If any errors are identified, please contact us at wcait@wri.org
“La contribution de la République du Congo devrait permettre de réduire, dans un scénario bas-carbone conditionnel (dépendant de l’appui de la communauté internationale), les émissions de GES d’environ 48% en 2025 (soit 8 MteqCO2), et 54% en 2035 (soit 19 MteqCO2) par rapport au scénario tendanciel.”
</t>
  </si>
  <si>
    <t>"Emission reductions from projected emissions resulting from the deviation of BAU emissions for the year 2030 based on policies /actions conditional on availability of international support for finance, technology and capacity building."
The INDC also includes a section on Adaptation.</t>
  </si>
  <si>
    <t>"Samoa is targeting the Energy Sector with a focus on the Electricity sub sector. 26% of electricity was generated from renewable energy sources in 2014.
Samoa commits to generating 100% of its electricity from renewable energy sources by 2025. This is conditional on Samoa attaining this target in 2017 and receiving external assistance to maintain the contribution of renewable sources at 100% through to 2025. Assistance required to reach this target include human, technological and financial resources.
Further economy-wide emissions reductions are conditional on Samoa receiving external financial assistance from the international community."
See the full INDC for more information.</t>
  </si>
  <si>
    <t>"Sierra Leone's INDCs is framed in terms of desired outcomes. Through this INDC, Sierra Leone is committed to implementing specific emissions-reduction actions, such as policies or mitigation actions like advancing a feed-in tariff for renewable energy technologies, phasing out fossil fuel subsidies, or converting to no-tillage agricultural practices. As a country whose emission levels are relatively low already, Sierra Leone could not commit to a certain outcome or result - for example, reducing emissions to a specific level (a greenhouse gas outcome). The domestic situation Sierra Leone faces i.e being solely dependent on fuel imports to meet its minimum energy needs, reducing emissions further than BAU can only be achieved through country wide LEDs which the country has already adopted."
"It is against this backdrop, that this INDC intends to maintain the emission levels of Sierra Leone relatively Low (close to the world average of 7.58 MtCO2e) by 2035 or neutral by 2050 by reducing her carbon footprint and by following green growth pathways in all economic sectors."
The INDC also includes a section on adaptation.</t>
  </si>
  <si>
    <t>"Singapore communicates that it intends to reduce its Emissions Intensity by 36% from 2005 levels by 2030, and stabilise its emissions with the aim of peaking around 2030."
Singapore also submitted an Annex with accompanying information on its national circumstances and adaptation efforts.</t>
  </si>
  <si>
    <t>"Solomon Islands is a LDC SIDS, that will nonetheless commit to reduce emissions by:
12% below 2015 level by 2025 and 30% below 2015 level by 2030 compared to a BaU projection.
On the understanding that a global agreement addresses international assistance to access financial and technical resources, Solomon Islands can with international assistance, contribute a further:
27% reduction in GHG emissions by 2025; and
45% reduction in GHG emissions by 2030, compared to a BaU projection. With appropriate international assistance, Solomon Islands can reduce its emissions by more than 50% by 2050."</t>
  </si>
  <si>
    <t>"South Africa’s emissions by 2025 and 2030 will be in a range between 398 and 614 Mt CO2–eq, as defined in national policy."
"The adaptation component of South Africa’s INDC will address adaptation through six goals, underpinned by key elements of adaptation planning, costing of adaptation investment requirements, equity, and means of implementation." [Further described below]</t>
  </si>
  <si>
    <t>Tajikistan communicates an unconditional and conditional mitigation contribution:
"Without attracting new substantial international funding", Tajikistan communicates "a flexible target, not exceeding 80-90% of the 1990 level by 2030, which amounts to 1.7-2.2 tons in CO2equivalent per capita".
"Subject to new substantial international funding and technology transfer", Tajikistan communicates "the potential for reducing greenhouse gas emissions...to achieve a target of 65-75% of the 1990 level by 2030, which amounts to 1.2-1.7 tons in CO2 equivalent per capita".
Tajikistan also communicates unconditional and conditional adaptation contributions. See the full INDC submission for more information.</t>
  </si>
  <si>
    <t>"Thailand intends to reduce its greenhouse gas emissions by 20 percent from the projected business-as-usual (BAU) level by 2030. The level of contribution could increase up to 25 percent, subject to adequate and enhanced access to technology development and transfer, financial resources and capacity building support through a balanced and ambitious global agreement under the United Nations Framework Convention on Climate Change (UNFCCC)."
The INDC also includes a section on Adaptation.</t>
  </si>
  <si>
    <t>Please note that the INDC was submitted only in French. WRI did its best to translate the INDC language. If any errors are identified, please contact us at wcait@wri.org
“Cible inconditionnelle: réduction des émission de GES de 11,14% par rapport à un scénario de développement non maîtrisé.
Cible conditionnelle: réduction des émission de GES de 31,14% par rapport à un scénario de développement non maîtrisé.”</t>
  </si>
  <si>
    <t xml:space="preserve">Unconditional target: an 11.14% reduction of GHG emissions relative to the baseline scenario.
Conditional target level: a 31.14% reduction of GHG emissions relative to the baseline scenario.
</t>
  </si>
  <si>
    <t>“Tunisia proposes reducing its greenhouse gas emissions across all sectors (energy; industrial processes; agriculture, forestry and other land use; waste) in order to lower its carbon intensity by 41 percent in 2030, relative to the base year 2010…Tunisia, which has already made significant strides towards mitigation in its baseline, is looking to reduce its carbon intensity unconditionally and through its own efforts by 13 percent compared to 2010, i.e. by around 1/3 of its INDC. To achieve the rest of its objective, i.e. an additional drop in carbon intensity of 28 percent in 2030 compared to 2010, Tunisia is relying on the support of the international community for funding, capacity building and technology transfer.”
Tunisia’s INDC covers both a mitigation contribution and an adaptation contribution.</t>
  </si>
  <si>
    <t>"Turkmenistan considering all acceptable development options and submission of INDC and taking into account national interests and capabilities of the country, as well as analyzing developed by countries INDCs choose the contribution Type 3 (GHG goal/target), which uses a target indicator attached to per unit of GDP. Specific greenhouse gas emissions per unit of GDP are the indicator that can reflect the country's potential to reduce greenhouse gas emissions."
"If financial and technological support is provided by developed countries, Turkmenistan could achieve zero growth in emissions and even reduce them up to 2030."</t>
  </si>
  <si>
    <t>"In the post-2020 period the United Arab Emirates will continue to expand its ambitious actions to limit emissions and improve resilience through economic diversification, in accordance with Decisions 1/CP.19 and 1/CP.20. The UAE’s actions are based on a strategy of economic diversification that will yield mitigation and adaptation cobenefits, consistent with the approach adopted under Decision 24/CP.18.
To this end, the UAE will pursue a portfolio of actions, including an increase of clean energy to 24% of the total energy mix by 2021."</t>
  </si>
  <si>
    <t>Uruguay's INDC covers both mitigation and adaptation components.
The mitigation component of Uruguay's INDC is "sorted by gases" and covers 9 quantitative contributions that can be met "with domestic resources" and "with additional means of implementation", all to be achieved by 2030. The adaptation component of Uruguay's INDC outlines 10 adaptation actions that Uruguay expects to accomplish by 2030, "with the support of external means of implementation".
See the INDC for more information.</t>
  </si>
  <si>
    <t>"The mitigation contribution for the Vanuatu INDC submission is a sector specific target of transitioning to close to 100% renewable energy in the electricity sector by 2030. This target would replace nearly all fossil fuel requirements for electricity generation in the country and be consistent with the National Energy Road Map (NERM) target of 65% renewable energy by 2020. This contribution would reduce emissions in the energy sector by 72Gg by 2030...The mitigation would thus reduce BAU emissions in the electricity sub-sector by 100% and in the energy sector as a whole by 30%...The target would be conditional, depending on funding commensurate with putting the transition in place being made available from external sources."
"“The INDC also includes an adaptation component outlining priority needs.”</t>
  </si>
  <si>
    <t>"With domestic resources, by 2030 Viet Nam will reduce GHG emissions by 8% compared to BAU, in which:
- Emission intensity per unit of GDP will be reduced by 20% compared to the 2010 levels;
- Forest cover will increase to the level of 45%.
The above-mentioned contribution could be increased up to 25% with international support."
The INDC also includes an adaptation component.</t>
  </si>
  <si>
    <t>"The Mitigation Contribution for Zimbabwe is given as 33% below the projected Business As Usual energy emissions per capita by 2030. This is a contribution target subject to the following conditions as a minimum:
1. “Full implementation by developed countries of their commitments relating to finance, technology and capacity pursuant to Article 4 of the Convention”;
2. Full, effective and sustained implementation of the Convention;
3. A post-2020 agreement addressing all elements set out in paragraph 5 of decision 1/CP.17 in a balanced and comprehensive manner;
4. Receiving contributions by developed countries on “all elements set out in paragraph 5 of decision 1/CP.17” relating to mitigation, adaptation, finance, technology development and transfer, and capacity-building in the context of a global and comprehensive agreement for the period beyond 2020."
Zimbabwe also communicates an adaptation contribution, detailing the country's long-term and near-term adaptation visions, goals and targets. See the INDC for more information.</t>
  </si>
  <si>
    <t xml:space="preserve">Please note that the INDC was submitted only in French. WRI did its best to translate the INDC language. If any errors are identified, please contact us at wcait@wri.org
“Contribution inconditionnelle: Réduction de 3% des émissions de gaz à effet de serre par rapport au scénario de référence (BaU) à l’horizon 2030. 
Contribution conditionnelle: Réduction de20% des émissions de gaz à effet de serre, à partir de 2016, par rapport au scénario de référence à l’horizon 2030.”
</t>
  </si>
  <si>
    <t>Unconditional contribution: a 3% reduction in greenhouse gas emissions relative to a reference scenario (BAU) by 2030.
Conditional contribution: a 20% reduction in greenhouse gas emissions relative to a reference scenario (BAU) by 2030, starting in 2016.</t>
  </si>
  <si>
    <t xml:space="preserve">The implementation of the proposed measures is likely to help reduce greenhouse gas emissions by about 21.4% relative to a BAU scenario by 2030 (excluding LULUCF).The unconditional contribution corresponds to a 3.5% GHG emissions reduction relative to the BAU scenario by 2030. The conditional contribution would allow for an additional emissions reduction of 17.9%.
(*This appears to be an error in the language of the INDC target.)
</t>
  </si>
  <si>
    <t>A first unconditional scenario aims to reduce greenhouse gas emissions by 6.6%, or 7,808 Gg per year in 2030 relative to BAU.
A hybrid-conditional scenario aims to reduce greenhouse gas emissions by 11.6%, corresponding to 13,766 Gg per year in 2030.</t>
  </si>
  <si>
    <t>Type of assumptions</t>
  </si>
  <si>
    <t>x</t>
  </si>
  <si>
    <t>2025 emission (MtCO2e)</t>
  </si>
  <si>
    <t>2030 emission (MtCO2e)</t>
  </si>
  <si>
    <t>Decrease in GDP carbon intensity (%)</t>
  </si>
  <si>
    <t>Decrease in emission per year (%)</t>
  </si>
  <si>
    <t>Reference year</t>
  </si>
  <si>
    <t>2025 Objectives</t>
  </si>
  <si>
    <t>2030 Objectives</t>
  </si>
  <si>
    <t>Reference</t>
  </si>
  <si>
    <t>General data</t>
  </si>
  <si>
    <t>1. Base year target</t>
  </si>
  <si>
    <t>2. Intensity target</t>
  </si>
  <si>
    <t>3. Baseline scenario target</t>
  </si>
  <si>
    <t>Country</t>
  </si>
  <si>
    <t>Russian Federation</t>
  </si>
  <si>
    <t>Germany</t>
  </si>
  <si>
    <t>United Kingdom</t>
  </si>
  <si>
    <t>Saudi Arabia</t>
  </si>
  <si>
    <t>France</t>
  </si>
  <si>
    <t>Sudan</t>
  </si>
  <si>
    <t>Italy</t>
  </si>
  <si>
    <t>Poland</t>
  </si>
  <si>
    <t>Pakistan</t>
  </si>
  <si>
    <t>Spain</t>
  </si>
  <si>
    <t>Nigeria</t>
  </si>
  <si>
    <t>Egypt</t>
  </si>
  <si>
    <t>Venezuela</t>
  </si>
  <si>
    <t>Malaysia</t>
  </si>
  <si>
    <t>Netherlands</t>
  </si>
  <si>
    <t>Uzbekistan</t>
  </si>
  <si>
    <t>Iraq</t>
  </si>
  <si>
    <t>Czech Republic</t>
  </si>
  <si>
    <t>Belgium</t>
  </si>
  <si>
    <t>Romania</t>
  </si>
  <si>
    <t>Qatar</t>
  </si>
  <si>
    <t>Greece</t>
  </si>
  <si>
    <t>Kuwait</t>
  </si>
  <si>
    <t>Austria</t>
  </si>
  <si>
    <t>Portugal</t>
  </si>
  <si>
    <t>Finland</t>
  </si>
  <si>
    <t>Bulgaria</t>
  </si>
  <si>
    <t>Sweden</t>
  </si>
  <si>
    <t>Hungary</t>
  </si>
  <si>
    <t>Ireland</t>
  </si>
  <si>
    <t>Denmark</t>
  </si>
  <si>
    <t>Cuba</t>
  </si>
  <si>
    <t>Slovakia</t>
  </si>
  <si>
    <t>Angola</t>
  </si>
  <si>
    <t>Yemen</t>
  </si>
  <si>
    <t>Nepal</t>
  </si>
  <si>
    <t>Bahrain</t>
  </si>
  <si>
    <t>Croatia</t>
  </si>
  <si>
    <t>Lithuania</t>
  </si>
  <si>
    <t>Estonia</t>
  </si>
  <si>
    <t>Slovenia</t>
  </si>
  <si>
    <t>Nicaragua</t>
  </si>
  <si>
    <t>Panama</t>
  </si>
  <si>
    <t>Jamaica</t>
  </si>
  <si>
    <t>Latvia</t>
  </si>
  <si>
    <t>Luxembourg</t>
  </si>
  <si>
    <t>El Salvador</t>
  </si>
  <si>
    <t>Cyprus</t>
  </si>
  <si>
    <t>Fiji</t>
  </si>
  <si>
    <t>Malta</t>
  </si>
  <si>
    <t>Saint Lucia</t>
  </si>
  <si>
    <t>Tonga</t>
  </si>
  <si>
    <t>Cook Islands</t>
  </si>
  <si>
    <t>Nauru</t>
  </si>
  <si>
    <t>Palau</t>
  </si>
  <si>
    <t>Niue</t>
  </si>
  <si>
    <t>Sources on INDC</t>
  </si>
  <si>
    <t>Sources on Assumptions</t>
  </si>
  <si>
    <t xml:space="preserve"> The BAU scenario is projected approximately 2.881 GtCO2e in 2030. </t>
  </si>
  <si>
    <t>GDP in 2025 assumption ($B 2005 GDP-PPP)</t>
  </si>
  <si>
    <t>Linear projection (2005-2010)</t>
  </si>
  <si>
    <t>Intermediate linear projection (2030 from 2025 or 2025 from 2030)</t>
  </si>
  <si>
    <t>GEG emission (MtCO2e)</t>
  </si>
  <si>
    <t>DATA</t>
  </si>
  <si>
    <t>0. Linear Projection</t>
  </si>
  <si>
    <r>
      <rPr>
        <sz val="18"/>
        <color theme="0" tint="-0.499984740745262"/>
        <rFont val="Open sans"/>
      </rPr>
      <t>The</t>
    </r>
    <r>
      <rPr>
        <sz val="18"/>
        <color rgb="FF0070C0"/>
        <rFont val="Open sans"/>
      </rPr>
      <t xml:space="preserve"> Shift Project</t>
    </r>
  </si>
  <si>
    <r>
      <t xml:space="preserve">"China has nationally determined its actions by 2030 as follows:
• To achieve the peaking of carbon dioxide emissions around 2030 and making best efforts to peak early;
</t>
    </r>
    <r>
      <rPr>
        <b/>
        <sz val="10"/>
        <color rgb="FF333333"/>
        <rFont val="Open sans"/>
      </rPr>
      <t>• To lower carbon dioxide emissions per unit of GDP by 60% to 65% from the 2005 level;</t>
    </r>
    <r>
      <rPr>
        <sz val="10"/>
        <color rgb="FF333333"/>
        <rFont val="Open sans"/>
      </rPr>
      <t xml:space="preserve">
• To increase the share of non-fossil fuels in primary energy consumption to around 20%; and
• To increase the forest stock volume by around 4.5 billion cubic meters on the 2005 level.
Moreover, China will continue to proactively adapt to climate change by enhancing mechanisms and capacities to effectively defend against climate change risks in key areas such as agriculture, forestry and water resources, as well as in cities, coastal and ecologically vulnerable areas and to progressively strengthen early warning and emergency response systems and disaster prevention and reduction mechanisms."</t>
    </r>
  </si>
  <si>
    <r>
      <t xml:space="preserve">India communicates its Intended Nationally Determined Contribution for the period 2021 to 2030:
1. "To put forward and further propagate a healthy and sustainable way of livingbased on traditions and values of conservation and moderation.
2. To adopt a climate friendly and a cleaner path than the one followed hitherto by others at corresponding level of economic development.
</t>
    </r>
    <r>
      <rPr>
        <b/>
        <sz val="10"/>
        <color rgb="FF333333"/>
        <rFont val="Open sans"/>
      </rPr>
      <t>3. To reduce the emissions intensity of its GDP by 33 to 35 percent by 2030from 2005 level.</t>
    </r>
    <r>
      <rPr>
        <sz val="10"/>
        <color rgb="FF333333"/>
        <rFont val="Open sans"/>
      </rPr>
      <t xml:space="preserve">
4. To achieve about 40 percent cumulative electric power installed capacity fromnon-fossil fuel based energy resources by 2030 with the help of transfer of technology and low cost international finance including from Green Climate Fund (GCF).
5. To create an additional carbon sink of 2.5 to 3 billion tonnes of CO2equivalent through additional forest and tree cover by 2030.
6. To better adapt to climate change by enhancing investments in development programmes in sectors vulnerable to climate change, particularly agriculture, water resources, Himalayan region, coastal regions, health and disaster management.
7. To mobilize domestic and new &amp; additional funds from developed countries to implement the above mitigation and adaptation actions in view of the resource required and the resource gap.
8. To build capacities, create domestic framework and international architecture for quick diffusion of cutting edge climate technology in India and for joint collaborative R&amp;D for such future technologies."</t>
    </r>
  </si>
  <si>
    <r>
      <rPr>
        <b/>
        <sz val="10"/>
        <color rgb="FF333333"/>
        <rFont val="Open sans"/>
      </rPr>
      <t>"Indonesia has committed to reduce unconditionally 26% of its greenhouse gases against the business as usual scenario by the year 2020...Indonesia is committed to reducing emissions by 29% compared to the business as usual (BAU) scenario by 2030."
Conditional target: "Indonesia's target should encourage support from international cooperation, which is expected to help Indonesia to increase its contribution up to 41% reduction in emissions by 2030."</t>
    </r>
    <r>
      <rPr>
        <sz val="10"/>
        <color rgb="FF333333"/>
        <rFont val="Open sans"/>
      </rPr>
      <t xml:space="preserve">
Indonesia also submitted an Annex on "Indonesia Climate Resiliance Strategy", including “Indonesia's Vulnerability to Climate Change” and “Priority Actions for Climate Resilience."</t>
    </r>
  </si>
  <si>
    <r>
      <rPr>
        <b/>
        <sz val="10"/>
        <color rgb="FF333333"/>
        <rFont val="Open sans"/>
      </rPr>
      <t>"Japan’s INDC towards post-2020 GHG emission reductions is at the level of a reduction of 26.0% by fiscal year (FY) 2030 compared to FY 2013 (25.4% reduction compared to FY 2005) (approximately 1.042 billion t-CO</t>
    </r>
    <r>
      <rPr>
        <b/>
        <sz val="10"/>
        <color indexed="63"/>
        <rFont val="Open sans"/>
      </rPr>
      <t>2 eq. as 2030 emissions),</t>
    </r>
    <r>
      <rPr>
        <sz val="10"/>
        <color indexed="63"/>
        <rFont val="Open sans"/>
      </rPr>
      <t xml:space="preserve"> ensuring consistency with its energy mix, set as a feasible reduction target by bottom-up calculation with concrete policies, measures and individual technologies taking into adequate consideration, </t>
    </r>
    <r>
      <rPr>
        <i/>
        <sz val="10"/>
        <color indexed="63"/>
        <rFont val="Open sans"/>
      </rPr>
      <t>inter alia</t>
    </r>
    <r>
      <rPr>
        <sz val="10"/>
        <color indexed="63"/>
        <rFont val="Open sans"/>
      </rPr>
      <t>, technological and cost constraints, and set based on the amount of domestic emission reductions and removals assumed to be obtained."</t>
    </r>
  </si>
  <si>
    <r>
      <rPr>
        <b/>
        <sz val="10"/>
        <color rgb="FF333333"/>
        <rFont val="Open sans"/>
      </rPr>
      <t xml:space="preserve">"Mexico is committed to reduce unconditionally 25% of its Greenhouse Gases and Short Lived Climate Pollutants emissions (below BAU) for the year 2030. </t>
    </r>
    <r>
      <rPr>
        <sz val="10"/>
        <color rgb="FF333333"/>
        <rFont val="Open sans"/>
      </rPr>
      <t xml:space="preserve">This commitment implies a reduction of 22% of GHG and a reduction of 51% of Black Carbon.
</t>
    </r>
    <r>
      <rPr>
        <b/>
        <sz val="10"/>
        <color rgb="FF333333"/>
        <rFont val="Open sans"/>
      </rPr>
      <t>This commitment implies a net emissions peak starting from 2026, decoupling GHG emissions from economic growth: emissions intensity per unit of GDP will reduce by around 40% from 2013 to 2030." </t>
    </r>
    <r>
      <rPr>
        <sz val="10"/>
        <color rgb="FF333333"/>
        <rFont val="Open sans"/>
      </rPr>
      <t xml:space="preserve">
Mexico also submitted an Annex on adaptation, which includes descriptions of Mexico's vulnerability to climate change, adaptation actions, and capacity building, transfer of technology and finance for adaptation. A conditional reduction commitment is also communicated in the INDC.
</t>
    </r>
  </si>
  <si>
    <r>
      <t>"Korea plans to reduce its greenhouse gas emissions by 37% from the business-as-usual (BAU, 850.6 MtCO</t>
    </r>
    <r>
      <rPr>
        <sz val="10"/>
        <color indexed="63"/>
        <rFont val="Open sans"/>
      </rPr>
      <t>2eq) level by 2030 across all economic sectors." The INDC includes a section on adaptation.</t>
    </r>
  </si>
  <si>
    <r>
      <t>The DRC commits to reduce its emissions by 17% by 2030 compared to business-as-usual emissions (430 Mt CO</t>
    </r>
    <r>
      <rPr>
        <sz val="10"/>
        <color indexed="63"/>
        <rFont val="Open sans"/>
      </rPr>
      <t>2e), or a reduction of slightly more than 70 Mt CO2e avoided (Ministry of the Environment, 2009).</t>
    </r>
  </si>
  <si>
    <r>
      <t>"Tanzania will reduce greenhouse gas emissions economy wide between 10-20% by 2030 relative to the BAU scenario of 138 - 153 Million tones of carbon dioxide equivalent (MtCO</t>
    </r>
    <r>
      <rPr>
        <sz val="10"/>
        <color indexed="63"/>
        <rFont val="Open sans"/>
      </rPr>
      <t>2e)- gross emissions, depending on the baseline efficiency improvements, consistent with its sustainable development agenda. The emissions reduction is subject to review after the first Biennial Update Report (BUR)."
"Tanzania will embark on a climate resilient development pathway. In doing so the adaptation contributions will reduce climate related disasters from 70% to 50%, and significantly reduce the impacts of spatial and temporal variability of declining rainfall, frequent droughts and floods which have long term implications to all productive sectors and ecosystems, particularly the agricultural sector. Access to clean and safe water will be increased from 60% to 75% and, based on a conservative and a worst-case scenario of 50cm and 1m sea-level rise, the contributions will verifiably reduce the impacts of sea level rise to the island and coastal communities, infrastructure and ecosystems."</t>
    </r>
  </si>
  <si>
    <r>
      <t>"The Philippines intends to undertake GHG (CO</t>
    </r>
    <r>
      <rPr>
        <sz val="10"/>
        <color indexed="63"/>
        <rFont val="Open sans"/>
      </rPr>
      <t>2e) emissions reduction of about 70% by 2030 relative to its BAU scenario of 2000-2030. Reduction of CO2e emissions will come from energy, transport, waste, forestry and industry sectors. The mitigation contribution is conditioned on the extent of financial resources, including technology development and transfer, and capacity building, that will be made available to the Philippines."
The INDC also includes a section on Adaptation. See full INDC for more information.</t>
    </r>
  </si>
  <si>
    <r>
      <t>"Ethiopia intends to limit its net greenhouse gas (GHG) emissions in 2030 to 145 Mt CO</t>
    </r>
    <r>
      <rPr>
        <sz val="10"/>
        <color indexed="63"/>
        <rFont val="Open sans"/>
      </rPr>
      <t>2e or lower. This would constitute a 255 MtCO2e reduction from the projected ‘business-asusual’ (BAU) emissions in 2030 or a 64% reduction from the BAU scenario in 2030. Ethiopia also intends to undertake adaptation initiatives to reduce the vulnerability of its population, environment and economy to the adverse effects of climate change, based on its Climate Resilient Green Economy Strategy (CRGE)."</t>
    </r>
  </si>
  <si>
    <r>
      <t>"Zambia’s INDC includes both mitigation and adaptation components based on her national circumstances and is in line with decisions 1/CP.19 and 1/CP.20. The successful implementation of Zambia’s INDC will result in an estimated total emission reduction of 38,000 GgCO</t>
    </r>
    <r>
      <rPr>
        <sz val="10"/>
        <color indexed="63"/>
        <rFont val="Open sans"/>
      </rPr>
      <t>2eq which translates to 47% (internationally supported efforts) against 2010 as a base year. This emission reduction is conditional and subject to the availability of international support in form of finance, technology and capacity building. The total budget for implementing both components is estimated at US$ 50 billion by the year 2030, out of this USD 35 billion is expected to come from external sources while $15 billion will be mobilized from domestic sources."</t>
    </r>
  </si>
  <si>
    <r>
      <t>"Israel intends to achieve an economy-wide unconditional target of reducing its per capita greenhouse gas emissions to 7.7 tCO</t>
    </r>
    <r>
      <rPr>
        <sz val="10"/>
        <color indexed="63"/>
        <rFont val="Open sans"/>
      </rPr>
      <t>2e by 2030 which constitutes a reduction of 26% below the level in 2005 of 10.4 tCO2e per capita. An interim target of 8.8 tCO2e per capita is expected by 2025."</t>
    </r>
  </si>
  <si>
    <r>
      <t>Reduce CO</t>
    </r>
    <r>
      <rPr>
        <sz val="10"/>
        <color indexed="63"/>
        <rFont val="Open sans"/>
      </rPr>
      <t>2 emissions per unit of GDP by 30% from 2007 level by 2030. Conditional on international monetary contributions, reduce CO2 emissions per unit of GDP by 35%-45% from 2007 level by 2030. Sustainable management and restoration of 100,000 hectares of principally native forest, representing sequestration of around 600,000 tons of CO2e per year, from 2030. Reforestation of 100,000 ha representing capture of 900,000-1,200,000 tons CO2e per year from 2030.</t>
    </r>
  </si>
  <si>
    <r>
      <t>"In 2030, Madagascar aims to reduce approximately 30 MtCO</t>
    </r>
    <r>
      <rPr>
        <sz val="10"/>
        <color indexed="63"/>
        <rFont val="Open sans"/>
      </rPr>
      <t>2 of its emissions of GHG, representing 14% of national emissions, compared to the BAU scenario, with projections based of GHG inventory from year 2000 to 2010. This reduction is additive to the absorptions increase of the LULUCF sector, which estimated at 61 MtCO2 in 2030. Total increase in GHG absorption is expected at 32%, compared to the BAU scenario."</t>
    </r>
  </si>
  <si>
    <r>
      <t>"For mitigation, Uganda is to focus on implementation of a series of policies and measures in the energy supply, forestry and wetland sectors. In the business-as-usual (BAU) scenario the estimated emissions in 2030 will be 77.3 Million tons of carbon dioxide equivalent per year (MtCO</t>
    </r>
    <r>
      <rPr>
        <sz val="10"/>
        <color indexed="63"/>
        <rFont val="Open sans"/>
      </rPr>
      <t>2eq/yr). The estimated potential cumulative impact of the policies and measures could result in approximately 22% reduction of national green house gas emissions in 2030 compared to business-as-usual. Uganda proposes to implement the identified policies and measures, and their impact may be higher or lower than these estimations illustrate."
"In submitting this INDC, Uganda’s priority is adaptation."</t>
    </r>
  </si>
  <si>
    <r>
      <t>Unconditional emissions reduction of 18.2% compared to the baseline in 2030, or about 41,700 GgCO</t>
    </r>
    <r>
      <rPr>
        <sz val="10"/>
        <color indexed="63"/>
        <rFont val="Open sans"/>
      </rPr>
      <t>2e. Conditional emissions reduction of 71% in 2030, or a cumulative reduction of 162,000 GgCO2e.</t>
    </r>
  </si>
  <si>
    <r>
      <t>"Trinidad and Tobago's aim is to achieve a reduction objective in overall emissions from the three sectors by 15% by 2030 from BAU, which in absolute terms is an equivalent of one hundred and three million tonnes (103,000,000) of CO</t>
    </r>
    <r>
      <rPr>
        <sz val="10"/>
        <color indexed="63"/>
        <rFont val="Open sans"/>
      </rPr>
      <t>2e. Trinidad and Tobago will commit to unconditionally reduce its public transportation emissions by 30% or one million, seven hundred thousand tonnes (1,700,000) CO2e compared to 2013 levels by December 31, 2030."</t>
    </r>
  </si>
  <si>
    <r>
      <t>"Namibia aims at a reduction of about 89% of its GHG emissions at the 2030 time horizon compared to the BAU scenario. The projected GHG emissions to be avoided in 2030 is of the order of 20000 Gg CO</t>
    </r>
    <r>
      <rPr>
        <sz val="10"/>
        <color indexed="63"/>
        <rFont val="Open sans"/>
      </rPr>
      <t>2-eq inclusive of sequestration in the AFOLU sector and compared to the BAU scenario."</t>
    </r>
  </si>
  <si>
    <r>
      <t>In a conditional, low-carbon scenario, the contribution of the Republic of Congo should reduce GHG emissions by about 48% in 2025 (or 8 MtCO</t>
    </r>
    <r>
      <rPr>
        <sz val="10"/>
        <color indexed="63"/>
        <rFont val="Open sans"/>
      </rPr>
      <t>2e) and by 54% in 2035 (or 19 MtCO2e) compared to the baseline scenario and depending on the support of the international community. </t>
    </r>
  </si>
  <si>
    <r>
      <t>"To reduce the CO</t>
    </r>
    <r>
      <rPr>
        <sz val="10"/>
        <color indexed="63"/>
        <rFont val="Open sans"/>
      </rPr>
      <t>2 emissions from fossil fuels combustion for 30%, that is, for 36% at a higher level of ambition, by 2030 compared to the business as usual (BAU) scenario."</t>
    </r>
  </si>
  <si>
    <r>
      <t>The Islamic Republic of Mauritania intends to contribute to the Paris Climate Agreement by reducing its greenhouse gas emissions by 22.3% in 2030 or by 4.2 million tons of carbon dioxide equivalent (MtCO</t>
    </r>
    <r>
      <rPr>
        <sz val="10"/>
        <color indexed="63"/>
        <rFont val="Open sans"/>
      </rPr>
      <t>2e) compared to projected emissions for the same year in a business as usual scenario which would increase from 6.6 MtCO2e in 2010 to 18.84 MtCO2e in 2030. Thus, for the period from 2020 to 2030 avoided accumulated emissions by the proposed mitigation measures are about 33.56MtCO2e.</t>
    </r>
  </si>
  <si>
    <r>
      <t>"Bhutan intends to remain carbon neutral where emission of greenhouse gases will not exceed carbon sequestration by our forests, which is estimated at 6.3 million tons of CO</t>
    </r>
    <r>
      <rPr>
        <sz val="10"/>
        <color indexed="63"/>
        <rFont val="Open sans"/>
      </rPr>
      <t>2. Bhutan will maintain a minimum of 60 percent of total land under forest cover for all time in accordance the Constitution of the Kingdom of Bhutan. Efforts will also be made to maintain current levels of forest cover, which currently stand at 70.46%, through sustainable forest management and conservation of environmental services."</t>
    </r>
  </si>
  <si>
    <r>
      <t>"The INDC of Albania is a baseline scenario target: it commits to reduce CO</t>
    </r>
    <r>
      <rPr>
        <sz val="10"/>
        <color indexed="63"/>
        <rFont val="Open sans"/>
      </rPr>
      <t>2 emissions compared to the baseline scenario in the period of 2016 and 2030 by 11.5 %. This reduction means 708 kT carbon‐dioxide emission reduction in 2030."</t>
    </r>
  </si>
  <si>
    <r>
      <t>"The Republic of Mauritius imperatively needs international technical and financial support to enable it to abate its greenhouse gas emissions by 30%, by the year 2030, relative to the business as usual scenario of 7 million metric tonnes CO</t>
    </r>
    <r>
      <rPr>
        <sz val="10"/>
        <color indexed="63"/>
        <rFont val="Open sans"/>
      </rPr>
      <t>2 equivalent."</t>
    </r>
  </si>
  <si>
    <r>
      <t>"The Republic of Seychelles will reduce its economy-wide absolute GHG emissions by 122.5 ktCO</t>
    </r>
    <r>
      <rPr>
        <sz val="10"/>
        <color indexed="63"/>
        <rFont val="Open sans"/>
      </rPr>
      <t>2e (21.4%) in 2025 and estimated 188 ktCO2e in 2030 (29.0%) relative to baseline emissions."
The INDC also includes a section on adaptation.</t>
    </r>
  </si>
  <si>
    <r>
      <t>Sao Tome and Principe's mitigation contribution is a reduction of greenhouse gases by about 57 ktCO</t>
    </r>
    <r>
      <rPr>
        <sz val="10"/>
        <color indexed="63"/>
        <rFont val="Open sans"/>
      </rPr>
      <t>2eq below BAU by 2030, which approximately corresponds to a 24% national emission reduction below BAU by 2030. The INDC also includes an adaptation component.</t>
    </r>
  </si>
  <si>
    <t>Total général</t>
  </si>
  <si>
    <t>Étiquettes de colonnes</t>
  </si>
  <si>
    <t>Valeurs</t>
  </si>
  <si>
    <t>Data for INDC Analysis</t>
  </si>
  <si>
    <t>Graph for INDC Analysis</t>
  </si>
  <si>
    <t>Year</t>
  </si>
  <si>
    <t>Antigua &amp; Barbuda</t>
  </si>
  <si>
    <t>Bahamas, The</t>
  </si>
  <si>
    <t>Bosnia &amp; Herzegovina</t>
  </si>
  <si>
    <t>Brunei</t>
  </si>
  <si>
    <t>Congo, Dem. Rep.</t>
  </si>
  <si>
    <t>Congo, Rep.</t>
  </si>
  <si>
    <t>Cote d'Ivoire</t>
  </si>
  <si>
    <t>European Union (15)</t>
  </si>
  <si>
    <t>Gambia, The</t>
  </si>
  <si>
    <t>Guinea-Bissau</t>
  </si>
  <si>
    <t>Iran</t>
  </si>
  <si>
    <t>Korea, Dem. Rep. (North)</t>
  </si>
  <si>
    <t>Korea, Rep. (South)</t>
  </si>
  <si>
    <t>Libya</t>
  </si>
  <si>
    <t>Macedonia, FYR</t>
  </si>
  <si>
    <t>Saint Kitts &amp; Nevis</t>
  </si>
  <si>
    <t>Saint Vincent &amp; Grenadines</t>
  </si>
  <si>
    <t>Sao Tome &amp; Principe</t>
  </si>
  <si>
    <t>Serbia</t>
  </si>
  <si>
    <t>Syria</t>
  </si>
  <si>
    <t>Tanzania</t>
  </si>
  <si>
    <t>Trinidad &amp; Tobago</t>
  </si>
  <si>
    <t>United States</t>
  </si>
  <si>
    <t>World</t>
  </si>
  <si>
    <t>http://cait.wri.org</t>
  </si>
  <si>
    <t>GDP-PPP (Billion Intl$ (2011))</t>
  </si>
  <si>
    <t>GDP-USD (Billion US$ (2005))</t>
  </si>
  <si>
    <t>Linear projection : - using the emission increase ratio from 2007 to 2012
- keeping the same level of emission as 2012 if  the emissions have decreased between 2007 and 2012</t>
  </si>
  <si>
    <t>Historical Data</t>
  </si>
  <si>
    <t>Linear Projection</t>
  </si>
  <si>
    <t>GDP in 2030 assumption ($B 2011 GDP-PPP)</t>
  </si>
  <si>
    <t>Country/Region</t>
  </si>
  <si>
    <t>Source</t>
  </si>
  <si>
    <t>Scenario</t>
  </si>
  <si>
    <t>EIA</t>
  </si>
  <si>
    <t>Reference Case</t>
  </si>
  <si>
    <t>South Korea</t>
  </si>
  <si>
    <t>Economic Projection</t>
  </si>
  <si>
    <t>ICAO (Aviation)</t>
  </si>
  <si>
    <t>http://www.imo.org/en/OurWork/Environment/PollutionPrevention/AirPollution/Pages/Greenhouse-Gas-Studies-2014.aspx</t>
  </si>
  <si>
    <t>http://www.icao.int/Meetings/a38/Documents/WP/wp430_fr.pdf</t>
  </si>
  <si>
    <t>IMO (Transport Maritime)</t>
  </si>
  <si>
    <t>International transport</t>
  </si>
  <si>
    <t>Taiwan_Province of China</t>
  </si>
  <si>
    <t>Serbia and Montenegro</t>
  </si>
  <si>
    <t>Trinidad and Tobago</t>
  </si>
  <si>
    <t>Hong Kong</t>
  </si>
  <si>
    <t>Bosnia and Herzegovina</t>
  </si>
  <si>
    <t>Somalia</t>
  </si>
  <si>
    <t>Bahamas</t>
  </si>
  <si>
    <t>Gambia</t>
  </si>
  <si>
    <t>Puerto Rico</t>
  </si>
  <si>
    <t>Guadeloupe</t>
  </si>
  <si>
    <t>Martinique</t>
  </si>
  <si>
    <t>Reunion</t>
  </si>
  <si>
    <t>Macao</t>
  </si>
  <si>
    <t>New Caledonia</t>
  </si>
  <si>
    <t>French Guiana</t>
  </si>
  <si>
    <t>Timor-Leste</t>
  </si>
  <si>
    <t>French Polynesia</t>
  </si>
  <si>
    <t>Western Sahara</t>
  </si>
  <si>
    <t>Bermuda</t>
  </si>
  <si>
    <t>Montserrat</t>
  </si>
  <si>
    <t>Antigua and Barbuda</t>
  </si>
  <si>
    <t>Gibraltar</t>
  </si>
  <si>
    <t>Cayman Islands</t>
  </si>
  <si>
    <t>Aruba</t>
  </si>
  <si>
    <t>Saint Vincent and the Grenadines</t>
  </si>
  <si>
    <t>Greenland</t>
  </si>
  <si>
    <t>Sao Tome and Principe</t>
  </si>
  <si>
    <t>Saint Kitts and Nevis</t>
  </si>
  <si>
    <t>Falkland Islands (Malvinas)</t>
  </si>
  <si>
    <t>Virgin Islands_British</t>
  </si>
  <si>
    <t>Guam</t>
  </si>
  <si>
    <t>Virgin Islands_USA</t>
  </si>
  <si>
    <t>American Samoa</t>
  </si>
  <si>
    <t>Faroe Islands</t>
  </si>
  <si>
    <t>Micronesia, Federated States of</t>
  </si>
  <si>
    <t>Turks and Caicos Islands</t>
  </si>
  <si>
    <t>Mayotte</t>
  </si>
  <si>
    <t>Northern Mariana Islands</t>
  </si>
  <si>
    <t>Saint Pierre and Miquelon</t>
  </si>
  <si>
    <t>Saint Helena</t>
  </si>
  <si>
    <t>Wallis and Futuna</t>
  </si>
  <si>
    <t>Marshall Islands</t>
  </si>
  <si>
    <t>Tuvalu</t>
  </si>
  <si>
    <t>Anguilla</t>
  </si>
  <si>
    <t>Tokelau</t>
  </si>
  <si>
    <t>Norfolk Island</t>
  </si>
  <si>
    <t>http://edgar.jrc.ec.europa.eu/overview.php?v=GHGts1990-2012&amp;sort=des9</t>
  </si>
  <si>
    <t>Country (in Mt CO2eq)</t>
  </si>
  <si>
    <t>World Total</t>
  </si>
  <si>
    <t xml:space="preserve"> 1 990   </t>
  </si>
  <si>
    <t xml:space="preserve"> 1 995   </t>
  </si>
  <si>
    <t xml:space="preserve"> 2 000   </t>
  </si>
  <si>
    <t xml:space="preserve"> 2 005   </t>
  </si>
  <si>
    <t xml:space="preserve"> 2 010   </t>
  </si>
  <si>
    <t xml:space="preserve"> 2 011   </t>
  </si>
  <si>
    <t xml:space="preserve"> 2 012   </t>
  </si>
  <si>
    <t xml:space="preserve"> 2 025   </t>
  </si>
  <si>
    <t xml:space="preserve"> 2 030   </t>
  </si>
  <si>
    <t>Historical Data (economie)</t>
  </si>
  <si>
    <t>GDP $Billion 2005 GDP-PPP</t>
  </si>
  <si>
    <t>NO INDC</t>
  </si>
  <si>
    <t>http://cait.wri.org/indc/#/profile/South%20Korea</t>
  </si>
  <si>
    <t>Reste du Monde</t>
  </si>
  <si>
    <t>http://cait.wri.org/projections/#/?collection=projections%20socioeconomics%20data&amp;maxYear=2030&amp;minYear=2030&amp;sources=[%22EIA%22]</t>
  </si>
  <si>
    <t>GDP Projection in 2030 US Energy Information Administration (EIA), 2013. International Energy Outlook 2013.($B 2011 GDP-PPP = 1,12317 $B 2005 GDP-PPP)  - see Economic Projection in "Data" sheet</t>
  </si>
  <si>
    <t>The BAU scenario is projected approximately 2.881 GtCO2e in 2030.  http://cait.wri.org/indc/#/profile/Indonesia
State Ministry of Environment, 2010. Indonesia Second National Communication Under (UNFCCC)</t>
  </si>
  <si>
    <t xml:space="preserve">2030: 1110 MtCO2e http://cait.wri.org/indc
Federal Government of Mexico, 2013. National Climate Change Strategy. 10-20-40 Vision.  </t>
  </si>
  <si>
    <t>Decrease in emission per year (%)4</t>
  </si>
  <si>
    <t>Decrease in GDP carbon intensity (%)5</t>
  </si>
  <si>
    <t>2025 emission (MtCO2e)8</t>
  </si>
  <si>
    <t>a</t>
  </si>
  <si>
    <t>b</t>
  </si>
  <si>
    <t>c</t>
  </si>
  <si>
    <t>2030 emission (MtCO2e)2</t>
  </si>
  <si>
    <t>d</t>
  </si>
  <si>
    <t>e</t>
  </si>
  <si>
    <t>f</t>
  </si>
  <si>
    <t>Comments2</t>
  </si>
  <si>
    <t>View the submission (English); View the submission (Russian)</t>
  </si>
  <si>
    <t>View the submission (English); View the submission (French)</t>
  </si>
  <si>
    <t>View the submission (ES) View the submission (EN)</t>
  </si>
  <si>
    <t>View the submission (EN) View the submission (FR)</t>
  </si>
  <si>
    <t>View the submission (EN) View the submission (ES)</t>
  </si>
  <si>
    <t>View the submission (Spanish) View the submission (English)</t>
  </si>
  <si>
    <t>View the submission (Spanish); View the submission (English)</t>
  </si>
  <si>
    <t>View the submission (EN) View the submission (RUS)</t>
  </si>
  <si>
    <t>Emission in the year of ref (MtCO2e)</t>
  </si>
  <si>
    <t xml:space="preserve">GDP-PPP (Billion Intl$ (2011)) </t>
  </si>
  <si>
    <t>top emitters</t>
  </si>
  <si>
    <t>Chiffres calculé dans le rapport UNFCCC</t>
  </si>
  <si>
    <t>^</t>
  </si>
  <si>
    <t>IMAGE - RCP3-PD (2.6)</t>
  </si>
  <si>
    <t>MiniCAM - RCP 4.5</t>
  </si>
  <si>
    <t>AIM - RCP 6.0</t>
  </si>
  <si>
    <t>MESSAGE - RCP 8.5</t>
  </si>
  <si>
    <t xml:space="preserve"> </t>
  </si>
  <si>
    <t xml:space="preserve"> © RCP Database (Version 2.0.4) </t>
  </si>
  <si>
    <t>http://www.iiasa.ac.at/web-apps/tnt/RcpDb</t>
  </si>
  <si>
    <t>INDCs CALCUL</t>
  </si>
  <si>
    <t>INDCs selon UNFCCC</t>
  </si>
  <si>
    <t xml:space="preserve">2030   </t>
  </si>
  <si>
    <t xml:space="preserve">2012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</si>
</sst>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
    <numFmt numFmtId="165" formatCode="_-* #,##0\ _€_-;\-* #,##0\ _€_-;_-* &quot;-&quot;??\ _€_-;_-@_-"/>
    <numFmt numFmtId="166" formatCode="0.0%"/>
    <numFmt numFmtId="167" formatCode="0.0000%"/>
    <numFmt numFmtId="168" formatCode="_-* #,##0.0\ _€_-;\-* #,##0.0\ _€_-;_-* &quot;-&quot;??\ _€_-;_-@_-"/>
  </numFmts>
  <fonts count="71">
    <font>
      <sz val="11"/>
      <color theme="1"/>
      <name val="Calibri"/>
      <family val="2"/>
      <scheme val="minor"/>
    </font>
    <font>
      <sz val="8"/>
      <color theme="1"/>
      <name val="Calibri"/>
      <family val="2"/>
    </font>
    <font>
      <sz val="11"/>
      <color theme="1"/>
      <name val="Calibri"/>
      <family val="2"/>
      <scheme val="minor"/>
    </font>
    <font>
      <sz val="10"/>
      <name val="Arial"/>
      <family val="2"/>
    </font>
    <font>
      <sz val="10"/>
      <name val="Times New Roman"/>
      <family val="1"/>
    </font>
    <font>
      <sz val="9"/>
      <name val="Times New Roman"/>
      <family val="1"/>
    </font>
    <font>
      <b/>
      <sz val="9"/>
      <name val="Times New Roman"/>
      <family val="1"/>
    </font>
    <font>
      <sz val="10"/>
      <name val="Helv"/>
    </font>
    <font>
      <sz val="10"/>
      <name val="Arial Cyr"/>
      <charset val="204"/>
    </font>
    <font>
      <b/>
      <sz val="10"/>
      <name val="Arial"/>
      <family val="2"/>
    </font>
    <font>
      <b/>
      <sz val="12"/>
      <name val="Times New Roman"/>
      <family val="1"/>
    </font>
    <font>
      <u/>
      <sz val="10"/>
      <color indexed="12"/>
      <name val="Times New Roman"/>
      <family val="1"/>
    </font>
    <font>
      <sz val="10"/>
      <name val="Arial CE"/>
      <charset val="238"/>
    </font>
    <font>
      <sz val="8"/>
      <name val="Helvetica"/>
      <family val="2"/>
    </font>
    <font>
      <sz val="10"/>
      <color rgb="FF333333"/>
      <name val="Arial"/>
      <family val="2"/>
    </font>
    <font>
      <b/>
      <sz val="10"/>
      <color theme="1" tint="0.249977111117893"/>
      <name val="Arial"/>
      <family val="2"/>
    </font>
    <font>
      <sz val="10"/>
      <name val="Times New Roman"/>
    </font>
    <font>
      <sz val="8"/>
      <name val="Helvetica"/>
    </font>
    <font>
      <sz val="1"/>
      <color theme="1"/>
      <name val="Calibri"/>
      <family val="2"/>
      <scheme val="minor"/>
    </font>
    <font>
      <sz val="11"/>
      <color theme="0" tint="-4.9989318521683403E-2"/>
      <name val="Calibri"/>
      <family val="2"/>
      <scheme val="minor"/>
    </font>
    <font>
      <sz val="8"/>
      <color theme="1"/>
      <name val="Open sans"/>
    </font>
    <font>
      <sz val="8"/>
      <name val="Open sans"/>
    </font>
    <font>
      <sz val="10"/>
      <color rgb="FFC00000"/>
      <name val="Open sans"/>
    </font>
    <font>
      <sz val="10"/>
      <color theme="0" tint="-0.499984740745262"/>
      <name val="Open sans"/>
    </font>
    <font>
      <sz val="18"/>
      <color rgb="FF0070C0"/>
      <name val="Open sans"/>
    </font>
    <font>
      <sz val="18"/>
      <color theme="0" tint="-0.499984740745262"/>
      <name val="Open sans"/>
    </font>
    <font>
      <sz val="18"/>
      <name val="Open sans"/>
    </font>
    <font>
      <sz val="4"/>
      <color theme="1"/>
      <name val="Open sans"/>
    </font>
    <font>
      <sz val="4"/>
      <name val="Open sans"/>
    </font>
    <font>
      <b/>
      <sz val="15"/>
      <color theme="0"/>
      <name val="Open sans"/>
    </font>
    <font>
      <b/>
      <sz val="15"/>
      <name val="Open sans"/>
    </font>
    <font>
      <b/>
      <sz val="12"/>
      <color theme="0"/>
      <name val="Open sans"/>
    </font>
    <font>
      <sz val="15"/>
      <color theme="0"/>
      <name val="Open sans"/>
    </font>
    <font>
      <b/>
      <sz val="10"/>
      <color theme="1" tint="0.249977111117893"/>
      <name val="Open sans"/>
    </font>
    <font>
      <b/>
      <sz val="8"/>
      <color theme="1" tint="0.249977111117893"/>
      <name val="Open sans"/>
    </font>
    <font>
      <b/>
      <sz val="8"/>
      <name val="Open sans"/>
    </font>
    <font>
      <sz val="10"/>
      <color theme="1" tint="0.499984740745262"/>
      <name val="Open sans"/>
    </font>
    <font>
      <sz val="20"/>
      <color theme="1"/>
      <name val="Open sans"/>
    </font>
    <font>
      <sz val="10"/>
      <color rgb="FF333333"/>
      <name val="Open sans"/>
    </font>
    <font>
      <b/>
      <sz val="10"/>
      <color rgb="FF333333"/>
      <name val="Open sans"/>
    </font>
    <font>
      <u/>
      <sz val="10"/>
      <color indexed="12"/>
      <name val="Open sans"/>
    </font>
    <font>
      <sz val="5"/>
      <color theme="1"/>
      <name val="Open sans"/>
    </font>
    <font>
      <sz val="10"/>
      <color indexed="63"/>
      <name val="Open sans"/>
    </font>
    <font>
      <b/>
      <sz val="10"/>
      <color indexed="63"/>
      <name val="Open sans"/>
    </font>
    <font>
      <i/>
      <sz val="10"/>
      <color indexed="63"/>
      <name val="Open sans"/>
    </font>
    <font>
      <sz val="10"/>
      <name val="Open sans"/>
    </font>
    <font>
      <sz val="5"/>
      <name val="Open sans"/>
    </font>
    <font>
      <sz val="11"/>
      <color theme="1" tint="0.249977111117893"/>
      <name val="Open sans"/>
    </font>
    <font>
      <sz val="11"/>
      <color theme="1"/>
      <name val="Open sans"/>
    </font>
    <font>
      <b/>
      <sz val="11"/>
      <color rgb="FF0074B4"/>
      <name val="Open sans"/>
    </font>
    <font>
      <b/>
      <sz val="11"/>
      <color theme="1"/>
      <name val="Calibri"/>
      <family val="2"/>
      <scheme val="minor"/>
    </font>
    <font>
      <b/>
      <sz val="11"/>
      <color theme="0"/>
      <name val="Calibri"/>
      <family val="2"/>
      <scheme val="minor"/>
    </font>
    <font>
      <sz val="11"/>
      <color theme="1"/>
      <name val="Arial"/>
      <family val="2"/>
    </font>
    <font>
      <u/>
      <sz val="10"/>
      <color indexed="12"/>
      <name val="Arial"/>
      <family val="2"/>
    </font>
    <font>
      <sz val="11"/>
      <color theme="0"/>
      <name val="Calibri"/>
      <family val="2"/>
      <scheme val="minor"/>
    </font>
    <font>
      <sz val="11"/>
      <color theme="0" tint="-0.14999847407452621"/>
      <name val="Calibri"/>
      <family val="2"/>
      <scheme val="minor"/>
    </font>
    <font>
      <sz val="4"/>
      <color theme="0" tint="-4.9989318521683403E-2"/>
      <name val="Open sans"/>
    </font>
    <font>
      <b/>
      <sz val="15"/>
      <color theme="0" tint="-4.9989318521683403E-2"/>
      <name val="Open sans"/>
    </font>
    <font>
      <sz val="8"/>
      <color theme="0" tint="-4.9989318521683403E-2"/>
      <name val="Open sans"/>
    </font>
    <font>
      <sz val="11"/>
      <color theme="0" tint="-4.9989318521683403E-2"/>
      <name val="Open sans"/>
    </font>
    <font>
      <b/>
      <sz val="8"/>
      <color theme="0" tint="-4.9989318521683403E-2"/>
      <name val="Open sans"/>
    </font>
    <font>
      <sz val="10"/>
      <color theme="0" tint="-4.9989318521683403E-2"/>
      <name val="Open sans"/>
    </font>
    <font>
      <sz val="5"/>
      <color theme="0" tint="-4.9989318521683403E-2"/>
      <name val="Open sans"/>
    </font>
    <font>
      <sz val="18"/>
      <color theme="0" tint="-4.9989318521683403E-2"/>
      <name val="Open sans"/>
    </font>
    <font>
      <b/>
      <sz val="1"/>
      <color theme="1" tint="0.249977111117893"/>
      <name val="Open sans"/>
    </font>
    <font>
      <b/>
      <sz val="1"/>
      <name val="Open sans"/>
    </font>
    <font>
      <b/>
      <sz val="1"/>
      <color theme="0" tint="-0.499984740745262"/>
      <name val="Open sans"/>
    </font>
    <font>
      <b/>
      <sz val="1"/>
      <color theme="0" tint="-4.9989318521683403E-2"/>
      <name val="Open sans"/>
    </font>
    <font>
      <sz val="1"/>
      <color theme="1" tint="0.499984740745262"/>
      <name val="Open sans"/>
    </font>
    <font>
      <b/>
      <sz val="10"/>
      <color theme="0" tint="-4.9989318521683403E-2"/>
      <name val="Arial"/>
      <family val="2"/>
    </font>
    <font>
      <b/>
      <sz val="10"/>
      <color rgb="FFFF0000"/>
      <name val="Open sans"/>
    </font>
  </fonts>
  <fills count="3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8CDC"/>
        <bgColor indexed="64"/>
      </patternFill>
    </fill>
    <fill>
      <patternFill patternType="solid">
        <fgColor rgb="FFE4E4E4"/>
        <bgColor indexed="64"/>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8" tint="-0.249977111117893"/>
        <bgColor theme="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bgColor indexed="64"/>
      </patternFill>
    </fill>
    <fill>
      <patternFill patternType="solid">
        <fgColor theme="6"/>
        <bgColor indexed="64"/>
      </patternFill>
    </fill>
    <fill>
      <patternFill patternType="solid">
        <fgColor theme="8" tint="-0.499984740745262"/>
        <bgColor theme="4"/>
      </patternFill>
    </fill>
    <fill>
      <patternFill patternType="solid">
        <fgColor theme="0"/>
        <bgColor theme="4" tint="0.79998168889431442"/>
      </patternFill>
    </fill>
    <fill>
      <patternFill patternType="solid">
        <fgColor theme="3" tint="0.39997558519241921"/>
        <bgColor theme="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bgColor indexed="64"/>
      </patternFill>
    </fill>
    <fill>
      <patternFill patternType="solid">
        <fgColor theme="5" tint="0.59999389629810485"/>
        <bgColor indexed="64"/>
      </patternFill>
    </fill>
    <fill>
      <patternFill patternType="solid">
        <fgColor theme="7"/>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tint="-0.499984740745262"/>
        <bgColor indexed="64"/>
      </patternFill>
    </fill>
  </fills>
  <borders count="19">
    <border>
      <left/>
      <right/>
      <top/>
      <bottom/>
      <diagonal/>
    </border>
    <border>
      <left/>
      <right/>
      <top/>
      <bottom style="medium">
        <color theme="0" tint="-0.149967955565050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theme="0" tint="-0.14990691854609822"/>
      </top>
      <bottom style="thin">
        <color theme="0" tint="-0.1499069185460982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bottom/>
      <diagonal/>
    </border>
    <border>
      <left/>
      <right/>
      <top style="thin">
        <color theme="0" tint="-4.9989318521683403E-2"/>
      </top>
      <bottom style="thin">
        <color theme="0" tint="-4.9989318521683403E-2"/>
      </bottom>
      <diagonal/>
    </border>
    <border>
      <left/>
      <right style="medium">
        <color theme="0" tint="-0.14996795556505021"/>
      </right>
      <top style="thin">
        <color theme="0" tint="-4.9989318521683403E-2"/>
      </top>
      <bottom style="thin">
        <color theme="0" tint="-4.9989318521683403E-2"/>
      </bottom>
      <diagonal/>
    </border>
    <border>
      <left style="medium">
        <color theme="0" tint="-0.14993743705557422"/>
      </left>
      <right style="medium">
        <color theme="0" tint="-0.14993743705557422"/>
      </right>
      <top/>
      <bottom/>
      <diagonal/>
    </border>
    <border>
      <left style="thin">
        <color rgb="FF0074B4"/>
      </left>
      <right style="thin">
        <color rgb="FF0074B4"/>
      </right>
      <top style="thin">
        <color rgb="FF0074B4"/>
      </top>
      <bottom style="thin">
        <color rgb="FF0074B4"/>
      </bottom>
      <diagonal/>
    </border>
    <border>
      <left/>
      <right/>
      <top/>
      <bottom style="thin">
        <color theme="0" tint="-4.9989318521683403E-2"/>
      </bottom>
      <diagonal/>
    </border>
    <border>
      <left/>
      <right style="medium">
        <color theme="0" tint="-0.14996795556505021"/>
      </right>
      <top/>
      <bottom style="thin">
        <color theme="0" tint="-4.9989318521683403E-2"/>
      </bottom>
      <diagonal/>
    </border>
    <border>
      <left/>
      <right/>
      <top/>
      <bottom style="thin">
        <color theme="0" tint="-0.14990691854609822"/>
      </bottom>
      <diagonal/>
    </border>
    <border>
      <left/>
      <right/>
      <top style="thin">
        <color theme="0" tint="-0.14990691854609822"/>
      </top>
      <bottom/>
      <diagonal/>
    </border>
    <border>
      <left/>
      <right/>
      <top style="thin">
        <color theme="0" tint="-0.14996795556505021"/>
      </top>
      <bottom style="thin">
        <color theme="0" tint="-0.14996795556505021"/>
      </bottom>
      <diagonal/>
    </border>
  </borders>
  <cellStyleXfs count="35">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49" fontId="5" fillId="0" borderId="2" applyNumberFormat="0" applyFont="0" applyFill="0" applyBorder="0" applyProtection="0">
      <alignment horizontal="left" vertical="center" indent="2"/>
    </xf>
    <xf numFmtId="49" fontId="5" fillId="0" borderId="3" applyNumberFormat="0" applyFont="0" applyFill="0" applyBorder="0" applyProtection="0">
      <alignment horizontal="left" vertical="center" indent="5"/>
    </xf>
    <xf numFmtId="4" fontId="5" fillId="6" borderId="2">
      <alignment horizontal="right" vertical="center"/>
    </xf>
    <xf numFmtId="4" fontId="6" fillId="0" borderId="4" applyFill="0" applyBorder="0" applyProtection="0">
      <alignment horizontal="right" vertical="center"/>
    </xf>
    <xf numFmtId="0" fontId="7" fillId="0" borderId="0"/>
    <xf numFmtId="0" fontId="7" fillId="0" borderId="0"/>
    <xf numFmtId="0" fontId="8" fillId="0" borderId="5"/>
    <xf numFmtId="0" fontId="9" fillId="0" borderId="0"/>
    <xf numFmtId="0" fontId="3" fillId="0" borderId="0">
      <alignment horizontal="left" indent="2"/>
    </xf>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4" fontId="5" fillId="0" borderId="6">
      <alignment horizontal="right" vertical="center"/>
    </xf>
    <xf numFmtId="0" fontId="12" fillId="0" borderId="0"/>
    <xf numFmtId="0" fontId="3" fillId="0" borderId="0"/>
    <xf numFmtId="4" fontId="5" fillId="0" borderId="2" applyFill="0" applyBorder="0" applyProtection="0">
      <alignment horizontal="right" vertical="center"/>
    </xf>
    <xf numFmtId="49" fontId="6" fillId="0" borderId="2" applyNumberFormat="0" applyFill="0" applyBorder="0" applyProtection="0">
      <alignment horizontal="left" vertical="center"/>
    </xf>
    <xf numFmtId="0" fontId="5" fillId="0" borderId="2" applyNumberFormat="0" applyFill="0" applyAlignment="0" applyProtection="0"/>
    <xf numFmtId="0" fontId="13" fillId="7" borderId="0" applyNumberFormat="0" applyFont="0" applyBorder="0" applyAlignment="0" applyProtection="0"/>
    <xf numFmtId="0" fontId="10" fillId="0" borderId="0" applyNumberFormat="0" applyFont="0" applyFill="0" applyBorder="0" applyAlignment="0">
      <protection locked="0"/>
    </xf>
    <xf numFmtId="164" fontId="5" fillId="8" borderId="2" applyNumberFormat="0" applyFont="0" applyBorder="0" applyAlignment="0" applyProtection="0">
      <alignment horizontal="right" vertical="center"/>
    </xf>
    <xf numFmtId="0" fontId="5" fillId="9" borderId="2"/>
    <xf numFmtId="0" fontId="5" fillId="0" borderId="0"/>
    <xf numFmtId="0" fontId="8" fillId="0" borderId="0"/>
    <xf numFmtId="4" fontId="5" fillId="0" borderId="0"/>
    <xf numFmtId="0" fontId="16" fillId="0" borderId="0"/>
    <xf numFmtId="0" fontId="17" fillId="7" borderId="0" applyNumberFormat="0" applyFont="0" applyBorder="0" applyAlignment="0" applyProtection="0"/>
    <xf numFmtId="0" fontId="2" fillId="0" borderId="0"/>
    <xf numFmtId="0" fontId="1" fillId="0" borderId="0"/>
    <xf numFmtId="0" fontId="13" fillId="7" borderId="0" applyNumberFormat="0" applyFont="0" applyBorder="0" applyAlignment="0" applyProtection="0"/>
  </cellStyleXfs>
  <cellXfs count="257">
    <xf numFmtId="0" fontId="0" fillId="0" borderId="0" xfId="0"/>
    <xf numFmtId="0" fontId="0" fillId="2" borderId="0" xfId="0" applyFill="1"/>
    <xf numFmtId="165" fontId="14" fillId="3" borderId="7" xfId="1" applyNumberFormat="1" applyFont="1" applyFill="1" applyBorder="1" applyAlignment="1">
      <alignment horizontal="left" vertical="center" wrapText="1" indent="1"/>
    </xf>
    <xf numFmtId="0" fontId="18" fillId="2" borderId="0" xfId="0" applyFont="1" applyFill="1"/>
    <xf numFmtId="0" fontId="15" fillId="2" borderId="0" xfId="1" applyNumberFormat="1" applyFont="1" applyFill="1" applyAlignment="1">
      <alignment horizontal="left"/>
    </xf>
    <xf numFmtId="0" fontId="19" fillId="2" borderId="0" xfId="0" applyFont="1" applyFill="1"/>
    <xf numFmtId="0" fontId="20" fillId="3" borderId="0" xfId="3" applyFont="1" applyFill="1" applyAlignment="1">
      <alignment vertical="center"/>
    </xf>
    <xf numFmtId="0" fontId="21" fillId="3" borderId="0" xfId="3" applyFont="1" applyFill="1" applyAlignment="1">
      <alignment vertical="center"/>
    </xf>
    <xf numFmtId="165" fontId="20" fillId="3" borderId="0" xfId="1" applyNumberFormat="1" applyFont="1" applyFill="1" applyAlignment="1">
      <alignment vertical="center"/>
    </xf>
    <xf numFmtId="9" fontId="20" fillId="3" borderId="0" xfId="2" applyFont="1" applyFill="1" applyAlignment="1">
      <alignment horizontal="center" vertical="center"/>
    </xf>
    <xf numFmtId="0" fontId="20" fillId="3" borderId="0" xfId="2" applyNumberFormat="1" applyFont="1" applyFill="1" applyAlignment="1">
      <alignment horizontal="center" vertical="center"/>
    </xf>
    <xf numFmtId="0" fontId="20" fillId="3" borderId="0" xfId="1" applyNumberFormat="1" applyFont="1" applyFill="1" applyAlignment="1">
      <alignment vertical="center"/>
    </xf>
    <xf numFmtId="0" fontId="24" fillId="3" borderId="0" xfId="3" applyFont="1" applyFill="1" applyAlignment="1">
      <alignment vertical="center"/>
    </xf>
    <xf numFmtId="0" fontId="26" fillId="3" borderId="0" xfId="3" applyFont="1" applyFill="1" applyAlignment="1">
      <alignment vertical="center"/>
    </xf>
    <xf numFmtId="165" fontId="24" fillId="3" borderId="0" xfId="1" applyNumberFormat="1" applyFont="1" applyFill="1" applyAlignment="1">
      <alignment vertical="center"/>
    </xf>
    <xf numFmtId="9" fontId="24" fillId="3" borderId="0" xfId="2" applyFont="1" applyFill="1" applyAlignment="1">
      <alignment horizontal="center" vertical="center"/>
    </xf>
    <xf numFmtId="0" fontId="24" fillId="3" borderId="0" xfId="2" applyNumberFormat="1" applyFont="1" applyFill="1" applyAlignment="1">
      <alignment horizontal="center" vertical="center"/>
    </xf>
    <xf numFmtId="0" fontId="24" fillId="3" borderId="0" xfId="1" applyNumberFormat="1" applyFont="1" applyFill="1" applyAlignment="1">
      <alignment vertical="center"/>
    </xf>
    <xf numFmtId="165" fontId="24" fillId="11" borderId="0" xfId="1" applyNumberFormat="1" applyFont="1" applyFill="1" applyAlignment="1">
      <alignment vertical="center"/>
    </xf>
    <xf numFmtId="0" fontId="27" fillId="4" borderId="0" xfId="3" applyFont="1" applyFill="1" applyBorder="1" applyAlignment="1">
      <alignment vertical="center"/>
    </xf>
    <xf numFmtId="165" fontId="27" fillId="4" borderId="0" xfId="1" applyNumberFormat="1" applyFont="1" applyFill="1" applyBorder="1" applyAlignment="1">
      <alignment vertical="center"/>
    </xf>
    <xf numFmtId="165" fontId="27" fillId="4" borderId="0" xfId="1" applyNumberFormat="1" applyFont="1" applyFill="1" applyBorder="1" applyAlignment="1">
      <alignment horizontal="center" vertical="center"/>
    </xf>
    <xf numFmtId="0" fontId="27" fillId="4" borderId="0" xfId="1" applyNumberFormat="1" applyFont="1" applyFill="1" applyBorder="1" applyAlignment="1">
      <alignment vertical="center"/>
    </xf>
    <xf numFmtId="9" fontId="27" fillId="4" borderId="0" xfId="2" applyFont="1" applyFill="1" applyBorder="1" applyAlignment="1">
      <alignment horizontal="center" vertical="center"/>
    </xf>
    <xf numFmtId="0" fontId="27" fillId="4" borderId="0" xfId="2" applyNumberFormat="1" applyFont="1" applyFill="1" applyBorder="1" applyAlignment="1">
      <alignment horizontal="center" vertical="center"/>
    </xf>
    <xf numFmtId="0" fontId="29" fillId="4" borderId="0" xfId="3" applyFont="1" applyFill="1" applyBorder="1" applyAlignment="1">
      <alignment vertical="center"/>
    </xf>
    <xf numFmtId="0" fontId="31" fillId="4" borderId="0" xfId="1" applyNumberFormat="1" applyFont="1" applyFill="1" applyBorder="1" applyAlignment="1">
      <alignment vertical="center"/>
    </xf>
    <xf numFmtId="0" fontId="29" fillId="4" borderId="0" xfId="1" applyNumberFormat="1" applyFont="1" applyFill="1" applyBorder="1" applyAlignment="1">
      <alignment vertical="center"/>
    </xf>
    <xf numFmtId="165" fontId="29" fillId="4" borderId="0" xfId="1" applyNumberFormat="1" applyFont="1" applyFill="1" applyBorder="1" applyAlignment="1">
      <alignment vertical="center"/>
    </xf>
    <xf numFmtId="9" fontId="29" fillId="4" borderId="0" xfId="2" applyFont="1" applyFill="1" applyBorder="1" applyAlignment="1">
      <alignment horizontal="center" vertical="center"/>
    </xf>
    <xf numFmtId="0" fontId="29" fillId="4" borderId="0" xfId="2" applyNumberFormat="1" applyFont="1" applyFill="1" applyBorder="1" applyAlignment="1">
      <alignment horizontal="center" vertical="center"/>
    </xf>
    <xf numFmtId="0" fontId="27" fillId="4" borderId="1" xfId="3" applyFont="1" applyFill="1" applyBorder="1" applyAlignment="1">
      <alignment vertical="center"/>
    </xf>
    <xf numFmtId="0" fontId="28" fillId="4" borderId="1" xfId="3" applyFont="1" applyFill="1" applyBorder="1" applyAlignment="1">
      <alignment vertical="center"/>
    </xf>
    <xf numFmtId="165" fontId="27" fillId="4" borderId="1" xfId="1" applyNumberFormat="1" applyFont="1" applyFill="1" applyBorder="1" applyAlignment="1">
      <alignment vertical="center"/>
    </xf>
    <xf numFmtId="165" fontId="27" fillId="4" borderId="1" xfId="1" applyNumberFormat="1" applyFont="1" applyFill="1" applyBorder="1" applyAlignment="1">
      <alignment horizontal="center" vertical="center"/>
    </xf>
    <xf numFmtId="0" fontId="27" fillId="4" borderId="1" xfId="1" applyNumberFormat="1" applyFont="1" applyFill="1" applyBorder="1" applyAlignment="1">
      <alignment vertical="center"/>
    </xf>
    <xf numFmtId="9" fontId="27" fillId="4" borderId="1" xfId="2" applyFont="1" applyFill="1" applyBorder="1" applyAlignment="1">
      <alignment horizontal="center" vertical="center"/>
    </xf>
    <xf numFmtId="0" fontId="27" fillId="4" borderId="1" xfId="2" applyNumberFormat="1" applyFont="1" applyFill="1" applyBorder="1" applyAlignment="1">
      <alignment horizontal="center" vertical="center"/>
    </xf>
    <xf numFmtId="0" fontId="20" fillId="5" borderId="0" xfId="3" applyFont="1" applyFill="1" applyAlignment="1">
      <alignment vertical="center"/>
    </xf>
    <xf numFmtId="0" fontId="21" fillId="5" borderId="0" xfId="3" applyFont="1" applyFill="1" applyAlignment="1">
      <alignment vertical="center"/>
    </xf>
    <xf numFmtId="165" fontId="20" fillId="5" borderId="0" xfId="1" applyNumberFormat="1" applyFont="1" applyFill="1" applyAlignment="1">
      <alignment vertical="center"/>
    </xf>
    <xf numFmtId="165" fontId="20" fillId="5" borderId="0" xfId="1" applyNumberFormat="1" applyFont="1" applyFill="1" applyAlignment="1">
      <alignment horizontal="center" vertical="center"/>
    </xf>
    <xf numFmtId="0" fontId="20" fillId="5" borderId="0" xfId="1" applyNumberFormat="1" applyFont="1" applyFill="1" applyAlignment="1">
      <alignment vertical="center"/>
    </xf>
    <xf numFmtId="9" fontId="20" fillId="5" borderId="0" xfId="2" applyFont="1" applyFill="1" applyAlignment="1">
      <alignment horizontal="center" vertical="center"/>
    </xf>
    <xf numFmtId="0" fontId="20" fillId="5" borderId="0" xfId="2" applyNumberFormat="1" applyFont="1" applyFill="1" applyAlignment="1">
      <alignment horizontal="center" vertical="center"/>
    </xf>
    <xf numFmtId="0" fontId="34" fillId="5" borderId="0" xfId="3" applyFont="1" applyFill="1" applyAlignment="1">
      <alignment vertical="center"/>
    </xf>
    <xf numFmtId="0" fontId="35" fillId="5" borderId="0" xfId="3" applyFont="1" applyFill="1" applyAlignment="1">
      <alignment vertical="center"/>
    </xf>
    <xf numFmtId="0" fontId="34" fillId="13" borderId="8" xfId="3" applyFont="1" applyFill="1" applyBorder="1" applyAlignment="1">
      <alignment vertical="center"/>
    </xf>
    <xf numFmtId="165" fontId="33" fillId="5" borderId="0" xfId="1" applyNumberFormat="1" applyFont="1" applyFill="1" applyAlignment="1">
      <alignment horizontal="center"/>
    </xf>
    <xf numFmtId="9" fontId="33" fillId="5" borderId="0" xfId="2" applyFont="1" applyFill="1" applyAlignment="1">
      <alignment horizontal="left"/>
    </xf>
    <xf numFmtId="0" fontId="33" fillId="5" borderId="0" xfId="2" applyNumberFormat="1" applyFont="1" applyFill="1" applyAlignment="1">
      <alignment horizontal="left"/>
    </xf>
    <xf numFmtId="165" fontId="34" fillId="5" borderId="0" xfId="1" applyNumberFormat="1" applyFont="1" applyFill="1" applyAlignment="1">
      <alignment horizontal="center"/>
    </xf>
    <xf numFmtId="9" fontId="34" fillId="5" borderId="0" xfId="2" applyFont="1" applyFill="1" applyAlignment="1">
      <alignment horizontal="left"/>
    </xf>
    <xf numFmtId="0" fontId="34" fillId="5" borderId="0" xfId="2" applyNumberFormat="1" applyFont="1" applyFill="1" applyAlignment="1">
      <alignment horizontal="left"/>
    </xf>
    <xf numFmtId="0" fontId="34" fillId="12" borderId="8" xfId="3" applyFont="1" applyFill="1" applyBorder="1" applyAlignment="1">
      <alignment vertical="center"/>
    </xf>
    <xf numFmtId="0" fontId="38" fillId="3" borderId="7" xfId="5" applyFont="1" applyFill="1" applyBorder="1" applyAlignment="1">
      <alignment horizontal="left" vertical="center"/>
    </xf>
    <xf numFmtId="0" fontId="41" fillId="5" borderId="0" xfId="3" applyFont="1" applyFill="1" applyAlignment="1">
      <alignment vertical="center"/>
    </xf>
    <xf numFmtId="0" fontId="38" fillId="3" borderId="7" xfId="5" applyFont="1" applyFill="1" applyBorder="1" applyAlignment="1">
      <alignment vertical="center"/>
    </xf>
    <xf numFmtId="0" fontId="46" fillId="5" borderId="0" xfId="3" applyFont="1" applyFill="1" applyAlignment="1">
      <alignment vertical="center"/>
    </xf>
    <xf numFmtId="165" fontId="41" fillId="5" borderId="0" xfId="1" applyNumberFormat="1" applyFont="1" applyFill="1" applyAlignment="1">
      <alignment vertical="center"/>
    </xf>
    <xf numFmtId="165" fontId="41" fillId="5" borderId="0" xfId="1" applyNumberFormat="1" applyFont="1" applyFill="1" applyAlignment="1">
      <alignment horizontal="center" vertical="center"/>
    </xf>
    <xf numFmtId="0" fontId="41" fillId="5" borderId="0" xfId="1" applyNumberFormat="1" applyFont="1" applyFill="1" applyAlignment="1">
      <alignment vertical="center"/>
    </xf>
    <xf numFmtId="9" fontId="41" fillId="5" borderId="0" xfId="2" applyFont="1" applyFill="1" applyAlignment="1">
      <alignment horizontal="center" vertical="center"/>
    </xf>
    <xf numFmtId="0" fontId="41" fillId="5" borderId="0" xfId="2" applyNumberFormat="1" applyFont="1" applyFill="1" applyAlignment="1">
      <alignment horizontal="center" vertical="center"/>
    </xf>
    <xf numFmtId="0" fontId="36" fillId="5" borderId="0" xfId="3" applyFont="1" applyFill="1" applyAlignment="1">
      <alignment horizontal="left" vertical="center" wrapText="1"/>
    </xf>
    <xf numFmtId="0" fontId="47" fillId="5" borderId="0" xfId="3" applyFont="1" applyFill="1" applyAlignment="1">
      <alignment vertical="center"/>
    </xf>
    <xf numFmtId="0" fontId="47" fillId="5" borderId="0" xfId="1" applyNumberFormat="1" applyFont="1" applyFill="1" applyAlignment="1">
      <alignment horizontal="left"/>
    </xf>
    <xf numFmtId="0" fontId="48" fillId="5" borderId="0" xfId="3" applyFont="1" applyFill="1" applyAlignment="1">
      <alignment vertical="top" wrapText="1"/>
    </xf>
    <xf numFmtId="0" fontId="47" fillId="5" borderId="0" xfId="1" applyNumberFormat="1" applyFont="1" applyFill="1" applyAlignment="1">
      <alignment horizontal="center"/>
    </xf>
    <xf numFmtId="165" fontId="47" fillId="5" borderId="0" xfId="1" applyNumberFormat="1" applyFont="1" applyFill="1" applyAlignment="1">
      <alignment horizontal="center"/>
    </xf>
    <xf numFmtId="9" fontId="47" fillId="5" borderId="0" xfId="2" applyFont="1" applyFill="1" applyAlignment="1"/>
    <xf numFmtId="0" fontId="47" fillId="5" borderId="0" xfId="2" applyNumberFormat="1" applyFont="1" applyFill="1" applyAlignment="1"/>
    <xf numFmtId="9" fontId="47" fillId="5" borderId="0" xfId="2" applyFont="1" applyFill="1" applyAlignment="1">
      <alignment horizontal="left"/>
    </xf>
    <xf numFmtId="165" fontId="38" fillId="3" borderId="10" xfId="1" applyNumberFormat="1" applyFont="1" applyFill="1" applyBorder="1" applyAlignment="1">
      <alignment horizontal="left" vertical="center" wrapText="1" indent="1"/>
    </xf>
    <xf numFmtId="0" fontId="38" fillId="3" borderId="10" xfId="1" applyNumberFormat="1" applyFont="1" applyFill="1" applyBorder="1" applyAlignment="1">
      <alignment horizontal="left" vertical="center" wrapText="1" indent="1"/>
    </xf>
    <xf numFmtId="9" fontId="38" fillId="3" borderId="10" xfId="2" applyFont="1" applyFill="1" applyBorder="1" applyAlignment="1">
      <alignment horizontal="center" vertical="center" wrapText="1"/>
    </xf>
    <xf numFmtId="165" fontId="38" fillId="2" borderId="10" xfId="1" applyNumberFormat="1" applyFont="1" applyFill="1" applyBorder="1" applyAlignment="1">
      <alignment horizontal="left" vertical="center" wrapText="1" indent="1"/>
    </xf>
    <xf numFmtId="9" fontId="38" fillId="10" borderId="10" xfId="2" applyFont="1" applyFill="1" applyBorder="1" applyAlignment="1">
      <alignment horizontal="center" vertical="center" wrapText="1"/>
    </xf>
    <xf numFmtId="165" fontId="38" fillId="3" borderId="10" xfId="1" applyNumberFormat="1" applyFont="1" applyFill="1" applyBorder="1" applyAlignment="1">
      <alignment vertical="center" wrapText="1"/>
    </xf>
    <xf numFmtId="165" fontId="49" fillId="3" borderId="13" xfId="1" applyNumberFormat="1" applyFont="1" applyFill="1" applyBorder="1" applyAlignment="1">
      <alignment vertical="center"/>
    </xf>
    <xf numFmtId="0" fontId="23" fillId="5" borderId="9" xfId="3" applyFont="1" applyFill="1" applyBorder="1" applyAlignment="1">
      <alignment vertical="center"/>
    </xf>
    <xf numFmtId="0" fontId="20" fillId="3" borderId="0" xfId="3" applyFont="1" applyFill="1" applyAlignment="1">
      <alignment horizontal="right" vertical="center"/>
    </xf>
    <xf numFmtId="0" fontId="24" fillId="3" borderId="0" xfId="3" applyFont="1" applyFill="1" applyAlignment="1">
      <alignment horizontal="right" vertical="center"/>
    </xf>
    <xf numFmtId="0" fontId="27" fillId="4" borderId="0" xfId="3" applyFont="1" applyFill="1" applyBorder="1" applyAlignment="1">
      <alignment horizontal="right" vertical="center"/>
    </xf>
    <xf numFmtId="0" fontId="29" fillId="4" borderId="0" xfId="3" applyFont="1" applyFill="1" applyBorder="1" applyAlignment="1">
      <alignment horizontal="right" vertical="center"/>
    </xf>
    <xf numFmtId="0" fontId="27" fillId="4" borderId="1" xfId="3" applyFont="1" applyFill="1" applyBorder="1" applyAlignment="1">
      <alignment horizontal="right" vertical="center"/>
    </xf>
    <xf numFmtId="0" fontId="20" fillId="5" borderId="0" xfId="3" applyFont="1" applyFill="1" applyAlignment="1">
      <alignment horizontal="right" vertical="center"/>
    </xf>
    <xf numFmtId="0" fontId="33" fillId="5" borderId="0" xfId="3" applyFont="1" applyFill="1" applyAlignment="1">
      <alignment horizontal="right" vertical="center"/>
    </xf>
    <xf numFmtId="0" fontId="47" fillId="5" borderId="0" xfId="3" applyFont="1" applyFill="1" applyAlignment="1">
      <alignment horizontal="right" vertical="center"/>
    </xf>
    <xf numFmtId="0" fontId="36" fillId="5" borderId="0" xfId="3" applyFont="1" applyFill="1" applyAlignment="1">
      <alignment horizontal="right" vertical="center" wrapText="1"/>
    </xf>
    <xf numFmtId="0" fontId="37" fillId="5" borderId="0" xfId="3" applyFont="1" applyFill="1" applyAlignment="1">
      <alignment horizontal="right" vertical="center"/>
    </xf>
    <xf numFmtId="0" fontId="38" fillId="3" borderId="11" xfId="5" applyFont="1" applyFill="1" applyBorder="1" applyAlignment="1">
      <alignment horizontal="left" vertical="center" wrapText="1"/>
    </xf>
    <xf numFmtId="0" fontId="27" fillId="14" borderId="0" xfId="3" applyFont="1" applyFill="1" applyBorder="1" applyAlignment="1">
      <alignment horizontal="right" vertical="center"/>
    </xf>
    <xf numFmtId="0" fontId="27" fillId="14" borderId="0" xfId="3" applyFont="1" applyFill="1" applyBorder="1" applyAlignment="1">
      <alignment vertical="center"/>
    </xf>
    <xf numFmtId="165" fontId="27" fillId="14" borderId="0" xfId="1" applyNumberFormat="1" applyFont="1" applyFill="1" applyBorder="1" applyAlignment="1">
      <alignment vertical="center"/>
    </xf>
    <xf numFmtId="0" fontId="27" fillId="14" borderId="0" xfId="1" applyNumberFormat="1" applyFont="1" applyFill="1" applyBorder="1" applyAlignment="1">
      <alignment vertical="center"/>
    </xf>
    <xf numFmtId="0" fontId="27" fillId="14" borderId="0" xfId="2" applyNumberFormat="1" applyFont="1" applyFill="1" applyBorder="1" applyAlignment="1">
      <alignment horizontal="center" vertical="center"/>
    </xf>
    <xf numFmtId="0" fontId="29" fillId="14" borderId="0" xfId="3" applyFont="1" applyFill="1" applyBorder="1" applyAlignment="1">
      <alignment horizontal="right" vertical="center"/>
    </xf>
    <xf numFmtId="0" fontId="29" fillId="14" borderId="0" xfId="3" applyFont="1" applyFill="1" applyBorder="1" applyAlignment="1">
      <alignment vertical="center"/>
    </xf>
    <xf numFmtId="165" fontId="29" fillId="14" borderId="0" xfId="1" applyNumberFormat="1" applyFont="1" applyFill="1" applyBorder="1" applyAlignment="1">
      <alignment vertical="center"/>
    </xf>
    <xf numFmtId="0" fontId="29" fillId="14" borderId="0" xfId="1" applyNumberFormat="1" applyFont="1" applyFill="1" applyBorder="1" applyAlignment="1">
      <alignment vertical="center"/>
    </xf>
    <xf numFmtId="0" fontId="29" fillId="14" borderId="0" xfId="2" applyNumberFormat="1" applyFont="1" applyFill="1" applyBorder="1" applyAlignment="1">
      <alignment horizontal="center" vertical="center"/>
    </xf>
    <xf numFmtId="0" fontId="27" fillId="14" borderId="1" xfId="3" applyFont="1" applyFill="1" applyBorder="1" applyAlignment="1">
      <alignment horizontal="right" vertical="center"/>
    </xf>
    <xf numFmtId="0" fontId="27" fillId="14" borderId="1" xfId="3" applyFont="1" applyFill="1" applyBorder="1" applyAlignment="1">
      <alignment vertical="center"/>
    </xf>
    <xf numFmtId="165" fontId="27" fillId="14" borderId="1" xfId="1" applyNumberFormat="1" applyFont="1" applyFill="1" applyBorder="1" applyAlignment="1">
      <alignment vertical="center"/>
    </xf>
    <xf numFmtId="0" fontId="27" fillId="14" borderId="1" xfId="1" applyNumberFormat="1" applyFont="1" applyFill="1" applyBorder="1" applyAlignment="1">
      <alignment vertical="center"/>
    </xf>
    <xf numFmtId="0" fontId="27" fillId="14" borderId="1" xfId="2" applyNumberFormat="1" applyFont="1" applyFill="1" applyBorder="1" applyAlignment="1">
      <alignment horizontal="center" vertical="center"/>
    </xf>
    <xf numFmtId="0" fontId="27" fillId="15" borderId="0" xfId="3" applyFont="1" applyFill="1" applyBorder="1" applyAlignment="1">
      <alignment horizontal="right" vertical="center"/>
    </xf>
    <xf numFmtId="0" fontId="27" fillId="15" borderId="0" xfId="3" applyFont="1" applyFill="1" applyBorder="1" applyAlignment="1">
      <alignment vertical="center"/>
    </xf>
    <xf numFmtId="0" fontId="28" fillId="15" borderId="0" xfId="3" applyFont="1" applyFill="1" applyBorder="1" applyAlignment="1">
      <alignment vertical="center"/>
    </xf>
    <xf numFmtId="165" fontId="27" fillId="15" borderId="0" xfId="1" applyNumberFormat="1" applyFont="1" applyFill="1" applyBorder="1" applyAlignment="1">
      <alignment vertical="center"/>
    </xf>
    <xf numFmtId="165" fontId="27" fillId="15" borderId="0" xfId="1" applyNumberFormat="1" applyFont="1" applyFill="1" applyBorder="1" applyAlignment="1">
      <alignment horizontal="center" vertical="center"/>
    </xf>
    <xf numFmtId="0" fontId="27" fillId="15" borderId="0" xfId="1" applyNumberFormat="1" applyFont="1" applyFill="1" applyBorder="1" applyAlignment="1">
      <alignment vertical="center"/>
    </xf>
    <xf numFmtId="9" fontId="27" fillId="15" borderId="0" xfId="2" applyFont="1" applyFill="1" applyBorder="1" applyAlignment="1">
      <alignment horizontal="center" vertical="center"/>
    </xf>
    <xf numFmtId="0" fontId="27" fillId="15" borderId="0" xfId="2" applyNumberFormat="1" applyFont="1" applyFill="1" applyBorder="1" applyAlignment="1">
      <alignment horizontal="center" vertical="center"/>
    </xf>
    <xf numFmtId="0" fontId="29" fillId="15" borderId="0" xfId="3" applyFont="1" applyFill="1" applyBorder="1" applyAlignment="1">
      <alignment horizontal="right" vertical="center"/>
    </xf>
    <xf numFmtId="0" fontId="29" fillId="15" borderId="0" xfId="3" applyFont="1" applyFill="1" applyBorder="1" applyAlignment="1">
      <alignment vertical="center"/>
    </xf>
    <xf numFmtId="0" fontId="30" fillId="15" borderId="0" xfId="3" applyFont="1" applyFill="1" applyBorder="1" applyAlignment="1">
      <alignment vertical="center"/>
    </xf>
    <xf numFmtId="165" fontId="29" fillId="15" borderId="0" xfId="1" applyNumberFormat="1" applyFont="1" applyFill="1" applyBorder="1" applyAlignment="1">
      <alignment vertical="center"/>
    </xf>
    <xf numFmtId="0" fontId="29" fillId="15" borderId="0" xfId="1" applyNumberFormat="1" applyFont="1" applyFill="1" applyBorder="1" applyAlignment="1">
      <alignment vertical="center"/>
    </xf>
    <xf numFmtId="9" fontId="29" fillId="15" borderId="0" xfId="2" applyFont="1" applyFill="1" applyBorder="1" applyAlignment="1">
      <alignment horizontal="center" vertical="center"/>
    </xf>
    <xf numFmtId="0" fontId="29" fillId="15" borderId="0" xfId="2" applyNumberFormat="1" applyFont="1" applyFill="1" applyBorder="1" applyAlignment="1">
      <alignment horizontal="center" vertical="center"/>
    </xf>
    <xf numFmtId="0" fontId="32" fillId="15" borderId="0" xfId="3" applyFont="1" applyFill="1" applyBorder="1" applyAlignment="1">
      <alignment vertical="center"/>
    </xf>
    <xf numFmtId="0" fontId="19" fillId="2" borderId="0" xfId="0" applyFont="1" applyFill="1" applyBorder="1"/>
    <xf numFmtId="0" fontId="19" fillId="2" borderId="8" xfId="0" applyFont="1" applyFill="1" applyBorder="1"/>
    <xf numFmtId="0" fontId="19" fillId="2" borderId="8" xfId="0" applyFont="1" applyFill="1" applyBorder="1" applyAlignment="1">
      <alignment horizontal="left"/>
    </xf>
    <xf numFmtId="0" fontId="19" fillId="2" borderId="8" xfId="0" applyNumberFormat="1" applyFont="1" applyFill="1" applyBorder="1"/>
    <xf numFmtId="0" fontId="50" fillId="0" borderId="14" xfId="0" applyFont="1" applyBorder="1" applyAlignment="1">
      <alignment vertical="center"/>
    </xf>
    <xf numFmtId="0" fontId="50" fillId="0" borderId="10" xfId="0" applyFont="1" applyBorder="1" applyAlignment="1">
      <alignment vertical="center"/>
    </xf>
    <xf numFmtId="43" fontId="0" fillId="2" borderId="0" xfId="1" applyNumberFormat="1" applyFont="1" applyFill="1"/>
    <xf numFmtId="0" fontId="20" fillId="3" borderId="0" xfId="3" applyFont="1" applyFill="1" applyAlignment="1">
      <alignment vertical="center" wrapText="1"/>
    </xf>
    <xf numFmtId="0" fontId="24" fillId="3" borderId="0" xfId="3" applyFont="1" applyFill="1" applyAlignment="1">
      <alignment vertical="center" wrapText="1"/>
    </xf>
    <xf numFmtId="0" fontId="27" fillId="4" borderId="0" xfId="3" applyFont="1" applyFill="1" applyBorder="1" applyAlignment="1">
      <alignment vertical="center" wrapText="1"/>
    </xf>
    <xf numFmtId="0" fontId="32" fillId="4" borderId="0" xfId="3" applyFont="1" applyFill="1" applyBorder="1" applyAlignment="1">
      <alignment vertical="center" wrapText="1"/>
    </xf>
    <xf numFmtId="0" fontId="27" fillId="4" borderId="1" xfId="3" applyFont="1" applyFill="1" applyBorder="1" applyAlignment="1">
      <alignment vertical="center" wrapText="1"/>
    </xf>
    <xf numFmtId="0" fontId="20" fillId="5" borderId="0" xfId="3" applyFont="1" applyFill="1" applyAlignment="1">
      <alignment vertical="center" wrapText="1"/>
    </xf>
    <xf numFmtId="9" fontId="33" fillId="5" borderId="0" xfId="2" applyFont="1" applyFill="1" applyAlignment="1">
      <alignment horizontal="left" wrapText="1"/>
    </xf>
    <xf numFmtId="9" fontId="34" fillId="5" borderId="0" xfId="2" applyFont="1" applyFill="1" applyAlignment="1">
      <alignment horizontal="left" wrapText="1"/>
    </xf>
    <xf numFmtId="9" fontId="47" fillId="5" borderId="0" xfId="2" applyFont="1" applyFill="1" applyAlignment="1">
      <alignment horizontal="left" wrapText="1"/>
    </xf>
    <xf numFmtId="0" fontId="41" fillId="5" borderId="0" xfId="3" applyFont="1" applyFill="1" applyAlignment="1">
      <alignment vertical="center" wrapText="1"/>
    </xf>
    <xf numFmtId="43" fontId="0" fillId="3" borderId="0" xfId="1" applyNumberFormat="1" applyFont="1" applyFill="1" applyBorder="1"/>
    <xf numFmtId="166" fontId="38" fillId="16" borderId="10" xfId="2" applyNumberFormat="1" applyFont="1" applyFill="1" applyBorder="1" applyAlignment="1">
      <alignment horizontal="center" vertical="center" wrapText="1"/>
    </xf>
    <xf numFmtId="165" fontId="38" fillId="16" borderId="10" xfId="1" applyNumberFormat="1" applyFont="1" applyFill="1" applyBorder="1" applyAlignment="1">
      <alignment horizontal="left" vertical="center" wrapText="1" indent="1"/>
    </xf>
    <xf numFmtId="167" fontId="34" fillId="5" borderId="0" xfId="2" applyNumberFormat="1" applyFont="1" applyFill="1" applyAlignment="1">
      <alignment horizontal="left"/>
    </xf>
    <xf numFmtId="165" fontId="38" fillId="3" borderId="14" xfId="1" applyNumberFormat="1" applyFont="1" applyFill="1" applyBorder="1" applyAlignment="1">
      <alignment horizontal="left" vertical="center" wrapText="1" indent="1"/>
    </xf>
    <xf numFmtId="0" fontId="38" fillId="3" borderId="14" xfId="1" applyNumberFormat="1" applyFont="1" applyFill="1" applyBorder="1" applyAlignment="1">
      <alignment horizontal="left" vertical="center" wrapText="1" indent="1"/>
    </xf>
    <xf numFmtId="9" fontId="38" fillId="3" borderId="14" xfId="2" applyFont="1" applyFill="1" applyBorder="1" applyAlignment="1">
      <alignment horizontal="center" vertical="center" wrapText="1"/>
    </xf>
    <xf numFmtId="165" fontId="38" fillId="2" borderId="14" xfId="1" applyNumberFormat="1" applyFont="1" applyFill="1" applyBorder="1" applyAlignment="1">
      <alignment horizontal="left" vertical="center" wrapText="1" indent="1"/>
    </xf>
    <xf numFmtId="0" fontId="38" fillId="3" borderId="15" xfId="5" applyFont="1" applyFill="1" applyBorder="1" applyAlignment="1">
      <alignment horizontal="left" vertical="center" wrapText="1"/>
    </xf>
    <xf numFmtId="0" fontId="11" fillId="3" borderId="11" xfId="16" applyFill="1" applyBorder="1" applyAlignment="1" applyProtection="1">
      <alignment horizontal="left" vertical="center" wrapText="1"/>
    </xf>
    <xf numFmtId="43" fontId="20" fillId="5" borderId="0" xfId="1" applyNumberFormat="1" applyFont="1" applyFill="1" applyAlignment="1">
      <alignment horizontal="center" vertical="center"/>
    </xf>
    <xf numFmtId="0" fontId="52" fillId="2" borderId="0" xfId="0" applyFont="1" applyFill="1"/>
    <xf numFmtId="0" fontId="53" fillId="2" borderId="0" xfId="16" applyFont="1" applyFill="1" applyAlignment="1" applyProtection="1"/>
    <xf numFmtId="43" fontId="52" fillId="2" borderId="0" xfId="1" applyNumberFormat="1" applyFont="1" applyFill="1"/>
    <xf numFmtId="43" fontId="0" fillId="2" borderId="0" xfId="0" applyNumberFormat="1" applyFill="1"/>
    <xf numFmtId="43" fontId="0" fillId="11" borderId="0" xfId="1" applyNumberFormat="1" applyFont="1" applyFill="1" applyBorder="1"/>
    <xf numFmtId="43" fontId="0" fillId="18" borderId="0" xfId="1" applyNumberFormat="1" applyFont="1" applyFill="1" applyBorder="1"/>
    <xf numFmtId="43" fontId="0" fillId="19" borderId="0" xfId="1" applyNumberFormat="1" applyFont="1" applyFill="1" applyBorder="1"/>
    <xf numFmtId="43" fontId="54" fillId="20" borderId="0" xfId="1" applyNumberFormat="1" applyFont="1" applyFill="1" applyBorder="1"/>
    <xf numFmtId="43" fontId="54" fillId="21" borderId="0" xfId="1" applyNumberFormat="1" applyFont="1" applyFill="1" applyBorder="1"/>
    <xf numFmtId="43" fontId="54" fillId="14" borderId="0" xfId="1" applyNumberFormat="1" applyFont="1" applyFill="1" applyBorder="1"/>
    <xf numFmtId="43" fontId="0" fillId="12" borderId="0" xfId="1" applyNumberFormat="1" applyFont="1" applyFill="1" applyBorder="1"/>
    <xf numFmtId="0" fontId="0" fillId="3" borderId="0" xfId="0" applyFont="1" applyFill="1" applyBorder="1"/>
    <xf numFmtId="0" fontId="0" fillId="3" borderId="0" xfId="0" applyFill="1"/>
    <xf numFmtId="43" fontId="0" fillId="3" borderId="0" xfId="1" applyNumberFormat="1" applyFont="1" applyFill="1"/>
    <xf numFmtId="0" fontId="0" fillId="23" borderId="0" xfId="0" applyFont="1" applyFill="1" applyBorder="1"/>
    <xf numFmtId="0" fontId="55" fillId="2" borderId="0" xfId="0" applyFont="1" applyFill="1" applyAlignment="1">
      <alignment horizontal="center"/>
    </xf>
    <xf numFmtId="43" fontId="0" fillId="25" borderId="0" xfId="1" applyNumberFormat="1" applyFont="1" applyFill="1" applyBorder="1"/>
    <xf numFmtId="43" fontId="0" fillId="10" borderId="0" xfId="1" applyNumberFormat="1" applyFont="1" applyFill="1" applyBorder="1"/>
    <xf numFmtId="0" fontId="38" fillId="26" borderId="11" xfId="5" applyFont="1" applyFill="1" applyBorder="1" applyAlignment="1">
      <alignment horizontal="left" vertical="center" wrapText="1"/>
    </xf>
    <xf numFmtId="43" fontId="0" fillId="12" borderId="0" xfId="1" applyNumberFormat="1" applyFont="1" applyFill="1"/>
    <xf numFmtId="43" fontId="0" fillId="27" borderId="0" xfId="1" applyNumberFormat="1" applyFont="1" applyFill="1"/>
    <xf numFmtId="43" fontId="0" fillId="29" borderId="0" xfId="1" applyNumberFormat="1" applyFont="1" applyFill="1"/>
    <xf numFmtId="43" fontId="0" fillId="30" borderId="0" xfId="1" applyNumberFormat="1" applyFont="1" applyFill="1"/>
    <xf numFmtId="43" fontId="0" fillId="28" borderId="0" xfId="1" applyNumberFormat="1" applyFont="1" applyFill="1" applyBorder="1"/>
    <xf numFmtId="165" fontId="38" fillId="12" borderId="14" xfId="1" applyNumberFormat="1" applyFont="1" applyFill="1" applyBorder="1" applyAlignment="1">
      <alignment horizontal="center" vertical="center" wrapText="1"/>
    </xf>
    <xf numFmtId="165" fontId="38" fillId="12" borderId="10" xfId="1" applyNumberFormat="1" applyFont="1" applyFill="1" applyBorder="1" applyAlignment="1">
      <alignment horizontal="center" vertical="center" wrapText="1"/>
    </xf>
    <xf numFmtId="0" fontId="38" fillId="3" borderId="16" xfId="5" applyFont="1" applyFill="1" applyBorder="1" applyAlignment="1">
      <alignment horizontal="left" vertical="center"/>
    </xf>
    <xf numFmtId="0" fontId="38" fillId="3" borderId="17" xfId="5" applyFont="1" applyFill="1" applyBorder="1" applyAlignment="1">
      <alignment horizontal="left" vertical="center"/>
    </xf>
    <xf numFmtId="165" fontId="38" fillId="16" borderId="14" xfId="1" applyNumberFormat="1" applyFont="1" applyFill="1" applyBorder="1" applyAlignment="1">
      <alignment horizontal="left" vertical="center" wrapText="1" indent="1"/>
    </xf>
    <xf numFmtId="0" fontId="36" fillId="5" borderId="0" xfId="3" applyFont="1" applyFill="1" applyBorder="1" applyAlignment="1">
      <alignment horizontal="left" vertical="center" wrapText="1"/>
    </xf>
    <xf numFmtId="14" fontId="20" fillId="3" borderId="0" xfId="3" applyNumberFormat="1" applyFont="1" applyFill="1" applyAlignment="1">
      <alignment vertical="center"/>
    </xf>
    <xf numFmtId="14" fontId="24" fillId="3" borderId="0" xfId="3" applyNumberFormat="1" applyFont="1" applyFill="1" applyAlignment="1">
      <alignment vertical="center"/>
    </xf>
    <xf numFmtId="14" fontId="27" fillId="4" borderId="0" xfId="3" applyNumberFormat="1" applyFont="1" applyFill="1" applyBorder="1" applyAlignment="1">
      <alignment vertical="center"/>
    </xf>
    <xf numFmtId="14" fontId="29" fillId="4" borderId="0" xfId="3" applyNumberFormat="1" applyFont="1" applyFill="1" applyBorder="1" applyAlignment="1">
      <alignment vertical="center"/>
    </xf>
    <xf numFmtId="14" fontId="27" fillId="4" borderId="1" xfId="3" applyNumberFormat="1" applyFont="1" applyFill="1" applyBorder="1" applyAlignment="1">
      <alignment vertical="center"/>
    </xf>
    <xf numFmtId="14" fontId="20" fillId="5" borderId="0" xfId="3" applyNumberFormat="1" applyFont="1" applyFill="1" applyAlignment="1">
      <alignment vertical="center"/>
    </xf>
    <xf numFmtId="14" fontId="34" fillId="5" borderId="0" xfId="3" applyNumberFormat="1" applyFont="1" applyFill="1" applyAlignment="1">
      <alignment vertical="center"/>
    </xf>
    <xf numFmtId="14" fontId="47" fillId="5" borderId="0" xfId="3" applyNumberFormat="1" applyFont="1" applyFill="1" applyAlignment="1">
      <alignment vertical="center"/>
    </xf>
    <xf numFmtId="14" fontId="36" fillId="5" borderId="0" xfId="3" applyNumberFormat="1" applyFont="1" applyFill="1" applyBorder="1" applyAlignment="1">
      <alignment horizontal="left" vertical="center" wrapText="1"/>
    </xf>
    <xf numFmtId="14" fontId="38" fillId="3" borderId="16" xfId="5" applyNumberFormat="1" applyFont="1" applyFill="1" applyBorder="1" applyAlignment="1">
      <alignment horizontal="left" vertical="center"/>
    </xf>
    <xf numFmtId="14" fontId="38" fillId="3" borderId="7" xfId="5" applyNumberFormat="1" applyFont="1" applyFill="1" applyBorder="1" applyAlignment="1">
      <alignment horizontal="left" vertical="center"/>
    </xf>
    <xf numFmtId="14" fontId="38" fillId="3" borderId="17" xfId="5" applyNumberFormat="1" applyFont="1" applyFill="1" applyBorder="1" applyAlignment="1">
      <alignment horizontal="left" vertical="center"/>
    </xf>
    <xf numFmtId="14" fontId="41" fillId="5" borderId="0" xfId="3" applyNumberFormat="1" applyFont="1" applyFill="1" applyAlignment="1">
      <alignment vertical="center"/>
    </xf>
    <xf numFmtId="0" fontId="36" fillId="5" borderId="18" xfId="3" applyFont="1" applyFill="1" applyBorder="1" applyAlignment="1">
      <alignment horizontal="left" vertical="center" wrapText="1"/>
    </xf>
    <xf numFmtId="165" fontId="36" fillId="5" borderId="18" xfId="1" applyNumberFormat="1" applyFont="1" applyFill="1" applyBorder="1" applyAlignment="1">
      <alignment horizontal="left" vertical="center" wrapText="1"/>
    </xf>
    <xf numFmtId="0" fontId="36" fillId="5" borderId="18" xfId="1" applyNumberFormat="1" applyFont="1" applyFill="1" applyBorder="1" applyAlignment="1">
      <alignment horizontal="left" vertical="center" wrapText="1"/>
    </xf>
    <xf numFmtId="9" fontId="36" fillId="5" borderId="18" xfId="2" applyFont="1" applyFill="1" applyBorder="1" applyAlignment="1">
      <alignment horizontal="center" textRotation="90" wrapText="1"/>
    </xf>
    <xf numFmtId="165" fontId="36" fillId="5" borderId="18" xfId="1" applyNumberFormat="1" applyFont="1" applyFill="1" applyBorder="1" applyAlignment="1">
      <alignment horizontal="center" textRotation="90" wrapText="1"/>
    </xf>
    <xf numFmtId="165" fontId="56" fillId="4" borderId="0" xfId="1" applyNumberFormat="1" applyFont="1" applyFill="1" applyBorder="1" applyAlignment="1">
      <alignment vertical="center"/>
    </xf>
    <xf numFmtId="165" fontId="57" fillId="4" borderId="0" xfId="1" applyNumberFormat="1" applyFont="1" applyFill="1" applyBorder="1" applyAlignment="1">
      <alignment vertical="center"/>
    </xf>
    <xf numFmtId="165" fontId="56" fillId="4" borderId="1" xfId="1" applyNumberFormat="1" applyFont="1" applyFill="1" applyBorder="1" applyAlignment="1">
      <alignment vertical="center"/>
    </xf>
    <xf numFmtId="165" fontId="58" fillId="5" borderId="0" xfId="1" applyNumberFormat="1" applyFont="1" applyFill="1" applyAlignment="1">
      <alignment vertical="center"/>
    </xf>
    <xf numFmtId="165" fontId="59" fillId="5" borderId="0" xfId="1" applyNumberFormat="1" applyFont="1" applyFill="1" applyAlignment="1">
      <alignment vertical="center"/>
    </xf>
    <xf numFmtId="165" fontId="60" fillId="5" borderId="0" xfId="1" applyNumberFormat="1" applyFont="1" applyFill="1" applyAlignment="1">
      <alignment vertical="center"/>
    </xf>
    <xf numFmtId="165" fontId="61" fillId="5" borderId="18" xfId="1" applyNumberFormat="1" applyFont="1" applyFill="1" applyBorder="1" applyAlignment="1">
      <alignment horizontal="left" vertical="center" wrapText="1"/>
    </xf>
    <xf numFmtId="165" fontId="61" fillId="5" borderId="12" xfId="1" applyNumberFormat="1" applyFont="1" applyFill="1" applyBorder="1" applyAlignment="1">
      <alignment vertical="center"/>
    </xf>
    <xf numFmtId="165" fontId="62" fillId="5" borderId="0" xfId="1" applyNumberFormat="1" applyFont="1" applyFill="1" applyAlignment="1">
      <alignment vertical="center"/>
    </xf>
    <xf numFmtId="165" fontId="58" fillId="3" borderId="0" xfId="1" applyNumberFormat="1" applyFont="1" applyFill="1" applyAlignment="1">
      <alignment vertical="center"/>
    </xf>
    <xf numFmtId="165" fontId="63" fillId="3" borderId="0" xfId="1" applyNumberFormat="1" applyFont="1" applyFill="1" applyAlignment="1">
      <alignment vertical="center"/>
    </xf>
    <xf numFmtId="0" fontId="63" fillId="3" borderId="0" xfId="3" applyFont="1" applyFill="1" applyAlignment="1">
      <alignment vertical="center"/>
    </xf>
    <xf numFmtId="165" fontId="61" fillId="5" borderId="0" xfId="1" applyNumberFormat="1" applyFont="1" applyFill="1" applyBorder="1" applyAlignment="1">
      <alignment vertical="center"/>
    </xf>
    <xf numFmtId="165" fontId="36" fillId="5" borderId="18" xfId="1" applyNumberFormat="1" applyFont="1" applyFill="1" applyBorder="1" applyAlignment="1">
      <alignment horizontal="left" vertical="center" textRotation="90" wrapText="1"/>
    </xf>
    <xf numFmtId="165" fontId="45" fillId="3" borderId="10" xfId="1" applyNumberFormat="1" applyFont="1" applyFill="1" applyBorder="1" applyAlignment="1">
      <alignment horizontal="left" vertical="center" wrapText="1" indent="1"/>
    </xf>
    <xf numFmtId="0" fontId="11" fillId="10" borderId="11" xfId="16" applyFill="1" applyBorder="1" applyAlignment="1" applyProtection="1">
      <alignment horizontal="left" vertical="center" wrapText="1"/>
    </xf>
    <xf numFmtId="0" fontId="64" fillId="5" borderId="0" xfId="3" applyFont="1" applyFill="1" applyAlignment="1">
      <alignment horizontal="right" vertical="center"/>
    </xf>
    <xf numFmtId="0" fontId="64" fillId="5" borderId="0" xfId="3" applyFont="1" applyFill="1" applyAlignment="1">
      <alignment vertical="center"/>
    </xf>
    <xf numFmtId="0" fontId="65" fillId="5" borderId="0" xfId="3" applyFont="1" applyFill="1" applyAlignment="1">
      <alignment vertical="center"/>
    </xf>
    <xf numFmtId="0" fontId="66" fillId="5" borderId="0" xfId="3" applyFont="1" applyFill="1" applyAlignment="1">
      <alignment vertical="center"/>
    </xf>
    <xf numFmtId="165" fontId="64" fillId="5" borderId="0" xfId="1" applyNumberFormat="1" applyFont="1" applyFill="1" applyAlignment="1">
      <alignment horizontal="center"/>
    </xf>
    <xf numFmtId="165" fontId="67" fillId="5" borderId="0" xfId="1" applyNumberFormat="1" applyFont="1" applyFill="1" applyAlignment="1">
      <alignment vertical="center"/>
    </xf>
    <xf numFmtId="0" fontId="67" fillId="5" borderId="0" xfId="3" applyFont="1" applyFill="1" applyAlignment="1">
      <alignment vertical="center"/>
    </xf>
    <xf numFmtId="165" fontId="68" fillId="5" borderId="0" xfId="1" applyNumberFormat="1" applyFont="1" applyFill="1" applyBorder="1" applyAlignment="1">
      <alignment horizontal="center" textRotation="90" wrapText="1"/>
    </xf>
    <xf numFmtId="9" fontId="64" fillId="5" borderId="0" xfId="2" applyFont="1" applyFill="1" applyAlignment="1">
      <alignment horizontal="left" wrapText="1"/>
    </xf>
    <xf numFmtId="9" fontId="64" fillId="5" borderId="0" xfId="2" applyFont="1" applyFill="1" applyAlignment="1">
      <alignment horizontal="left"/>
    </xf>
    <xf numFmtId="14" fontId="64" fillId="5" borderId="0" xfId="3" applyNumberFormat="1" applyFont="1" applyFill="1" applyAlignment="1">
      <alignment vertical="center"/>
    </xf>
    <xf numFmtId="0" fontId="22" fillId="3" borderId="0" xfId="3" applyFont="1" applyFill="1" applyAlignment="1">
      <alignment vertical="center" wrapText="1"/>
    </xf>
    <xf numFmtId="0" fontId="22" fillId="3" borderId="0" xfId="3" applyFont="1" applyFill="1" applyAlignment="1">
      <alignment horizontal="center" vertical="center" wrapText="1"/>
    </xf>
    <xf numFmtId="0" fontId="20" fillId="3" borderId="0" xfId="3" applyFont="1" applyFill="1" applyAlignment="1">
      <alignment horizontal="center" vertical="center"/>
    </xf>
    <xf numFmtId="165" fontId="58" fillId="5" borderId="18" xfId="1" applyNumberFormat="1" applyFont="1" applyFill="1" applyBorder="1" applyAlignment="1">
      <alignment vertical="center" wrapText="1"/>
    </xf>
    <xf numFmtId="165" fontId="51" fillId="24" borderId="0" xfId="1" applyNumberFormat="1" applyFont="1" applyFill="1" applyBorder="1" applyAlignment="1">
      <alignment vertical="center" wrapText="1"/>
    </xf>
    <xf numFmtId="0" fontId="3" fillId="29" borderId="0" xfId="5" applyFont="1" applyFill="1" applyAlignment="1">
      <alignment horizontal="left" vertical="center"/>
    </xf>
    <xf numFmtId="0" fontId="3" fillId="3" borderId="0" xfId="19" applyFont="1" applyFill="1" applyAlignment="1">
      <alignment horizontal="left" vertical="center"/>
    </xf>
    <xf numFmtId="165" fontId="51" fillId="24" borderId="0" xfId="1" applyNumberFormat="1" applyFont="1" applyFill="1" applyAlignment="1">
      <alignment vertical="center" wrapText="1"/>
    </xf>
    <xf numFmtId="165" fontId="51" fillId="22" borderId="0" xfId="1" applyNumberFormat="1" applyFont="1" applyFill="1" applyAlignment="1">
      <alignment vertical="center" wrapText="1"/>
    </xf>
    <xf numFmtId="165" fontId="51" fillId="17" borderId="0" xfId="1" applyNumberFormat="1" applyFont="1" applyFill="1" applyAlignment="1">
      <alignment vertical="center" wrapText="1"/>
    </xf>
    <xf numFmtId="0" fontId="0" fillId="2" borderId="0" xfId="0" applyFill="1" applyAlignment="1">
      <alignment vertical="center" wrapText="1"/>
    </xf>
    <xf numFmtId="168" fontId="3" fillId="3" borderId="0" xfId="1" applyNumberFormat="1" applyFont="1" applyFill="1" applyAlignment="1">
      <alignment horizontal="center" vertical="center"/>
    </xf>
    <xf numFmtId="168" fontId="3" fillId="3" borderId="0" xfId="1" applyNumberFormat="1" applyFont="1" applyFill="1" applyAlignment="1">
      <alignment horizontal="left" vertical="center"/>
    </xf>
    <xf numFmtId="168" fontId="3" fillId="29" borderId="0" xfId="1" applyNumberFormat="1" applyFont="1" applyFill="1" applyAlignment="1">
      <alignment horizontal="center" vertical="center"/>
    </xf>
    <xf numFmtId="168" fontId="69" fillId="15" borderId="0" xfId="1" applyNumberFormat="1" applyFont="1" applyFill="1" applyAlignment="1">
      <alignment horizontal="center" vertical="center"/>
    </xf>
    <xf numFmtId="168" fontId="3" fillId="32" borderId="0" xfId="1" applyNumberFormat="1" applyFont="1" applyFill="1" applyAlignment="1">
      <alignment horizontal="center" vertical="center"/>
    </xf>
    <xf numFmtId="0" fontId="3" fillId="31" borderId="0" xfId="5" applyFont="1" applyFill="1" applyAlignment="1">
      <alignment horizontal="left" vertical="center"/>
    </xf>
    <xf numFmtId="168" fontId="3" fillId="31" borderId="0" xfId="1" applyNumberFormat="1" applyFont="1" applyFill="1" applyAlignment="1">
      <alignment horizontal="center" vertical="center"/>
    </xf>
    <xf numFmtId="168" fontId="69" fillId="33" borderId="0" xfId="1" applyNumberFormat="1" applyFont="1" applyFill="1" applyAlignment="1">
      <alignment horizontal="center" vertical="center"/>
    </xf>
    <xf numFmtId="165" fontId="70" fillId="3" borderId="14" xfId="1" applyNumberFormat="1" applyFont="1" applyFill="1" applyBorder="1" applyAlignment="1">
      <alignment horizontal="center" vertical="center" wrapText="1"/>
    </xf>
    <xf numFmtId="165" fontId="70" fillId="3" borderId="10" xfId="1" applyNumberFormat="1" applyFont="1" applyFill="1" applyBorder="1" applyAlignment="1">
      <alignment horizontal="center" vertical="center" wrapText="1"/>
    </xf>
    <xf numFmtId="9" fontId="22" fillId="3" borderId="0" xfId="2" applyFont="1" applyFill="1" applyAlignment="1">
      <alignment vertical="center" wrapText="1"/>
    </xf>
    <xf numFmtId="0" fontId="36" fillId="5" borderId="18" xfId="3" applyFont="1" applyFill="1" applyBorder="1" applyAlignment="1">
      <alignment horizontal="left" vertical="center"/>
    </xf>
    <xf numFmtId="0" fontId="38" fillId="3" borderId="16" xfId="5" applyFont="1" applyFill="1" applyBorder="1" applyAlignment="1">
      <alignment horizontal="left" vertical="center" wrapText="1"/>
    </xf>
    <xf numFmtId="0" fontId="39" fillId="3" borderId="7" xfId="5" applyFont="1" applyFill="1" applyBorder="1" applyAlignment="1">
      <alignment horizontal="left" vertical="center" wrapText="1"/>
    </xf>
    <xf numFmtId="0" fontId="38" fillId="3" borderId="7" xfId="5" applyFont="1" applyFill="1" applyBorder="1" applyAlignment="1">
      <alignment horizontal="left" vertical="center" wrapText="1"/>
    </xf>
    <xf numFmtId="0" fontId="45" fillId="3" borderId="7" xfId="16" applyFont="1" applyFill="1" applyBorder="1" applyAlignment="1" applyProtection="1">
      <alignment horizontal="left" vertical="center" wrapText="1"/>
    </xf>
    <xf numFmtId="0" fontId="40" fillId="3" borderId="7" xfId="16" applyFont="1" applyFill="1" applyBorder="1" applyAlignment="1" applyProtection="1">
      <alignment horizontal="left" vertical="center" wrapText="1"/>
    </xf>
    <xf numFmtId="0" fontId="22" fillId="3" borderId="0" xfId="3" applyFont="1" applyFill="1" applyAlignment="1">
      <alignment horizontal="left" vertical="center" wrapText="1"/>
    </xf>
    <xf numFmtId="0" fontId="45" fillId="5" borderId="0" xfId="3" applyFont="1" applyFill="1" applyAlignment="1">
      <alignment horizontal="left" vertical="top" wrapText="1"/>
    </xf>
    <xf numFmtId="0" fontId="22" fillId="3" borderId="0" xfId="3" applyFont="1" applyFill="1" applyAlignment="1">
      <alignment horizontal="center" vertical="center" wrapText="1"/>
    </xf>
  </cellXfs>
  <cellStyles count="35">
    <cellStyle name="2x indented GHG Textfiels" xfId="6"/>
    <cellStyle name="5x indented GHG Textfiels" xfId="7"/>
    <cellStyle name="AggblueCels_1x" xfId="8"/>
    <cellStyle name="Bold GHG Numbers (0.00)" xfId="9"/>
    <cellStyle name="Comma0 - Stil2" xfId="10"/>
    <cellStyle name="Comma0 - Stil3" xfId="11"/>
    <cellStyle name="Empty_B_border" xfId="12"/>
    <cellStyle name="H1" xfId="13"/>
    <cellStyle name="H3" xfId="14"/>
    <cellStyle name="Headline" xfId="15"/>
    <cellStyle name="InputCells12_BBorder_CRFReport-template" xfId="17"/>
    <cellStyle name="Lien hypertexte" xfId="16" builtinId="8"/>
    <cellStyle name="Milliers" xfId="1" builtinId="3"/>
    <cellStyle name="Navadno_Table2(I).A-Gs1" xfId="18"/>
    <cellStyle name="Normal" xfId="0" builtinId="0"/>
    <cellStyle name="Normal 2" xfId="3"/>
    <cellStyle name="Normal 2 2" xfId="19"/>
    <cellStyle name="Normal 2 3" xfId="33"/>
    <cellStyle name="Normal 3" xfId="5"/>
    <cellStyle name="Normal 4" xfId="32"/>
    <cellStyle name="Normal 5" xfId="30"/>
    <cellStyle name="Normal GHG Numbers (0.00)" xfId="20"/>
    <cellStyle name="Normal GHG Textfiels Bold" xfId="21"/>
    <cellStyle name="Normal GHG whole table" xfId="22"/>
    <cellStyle name="Normal GHG-Shade" xfId="23"/>
    <cellStyle name="Normal GHG-Shade 2" xfId="34"/>
    <cellStyle name="Normal GHG-Shade 3" xfId="31"/>
    <cellStyle name="Not Locked" xfId="24"/>
    <cellStyle name="Pattern" xfId="25"/>
    <cellStyle name="Pourcentage" xfId="2" builtinId="5"/>
    <cellStyle name="Pourcentage 2" xfId="4"/>
    <cellStyle name="Shade" xfId="26"/>
    <cellStyle name="Standaard_1990" xfId="27"/>
    <cellStyle name="Standard_CRFReport-template" xfId="28"/>
    <cellStyle name="Обычный_2++" xfId="29"/>
  </cellStyles>
  <dxfs count="98">
    <dxf>
      <fill>
        <patternFill patternType="solid">
          <bgColor theme="0" tint="-0.14999847407452621"/>
        </patternFill>
      </fill>
    </dxf>
    <dxf>
      <fill>
        <patternFill>
          <bgColor theme="0" tint="-4.9989318521683403E-2"/>
        </patternFill>
      </fill>
    </dxf>
    <dxf>
      <border>
        <top/>
      </border>
    </dxf>
    <dxf>
      <font>
        <color theme="0" tint="-0.499984740745262"/>
      </font>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ont>
        <color theme="0" tint="-4.9989318521683403E-2"/>
      </font>
    </dxf>
    <dxf>
      <fill>
        <patternFill>
          <bgColor theme="0" tint="-4.9989318521683403E-2"/>
        </patternFill>
      </fill>
    </dxf>
    <dxf>
      <fill>
        <patternFill>
          <bgColor theme="0" tint="-4.9989318521683403E-2"/>
        </patternFill>
      </fill>
    </dxf>
    <dxf>
      <fill>
        <patternFill patternType="solid">
          <bgColor theme="0" tint="-0.14999847407452621"/>
        </patternFill>
      </fill>
    </dxf>
    <dxf>
      <fill>
        <patternFill>
          <bgColor theme="0" tint="-4.9989318521683403E-2"/>
        </patternFill>
      </fill>
    </dxf>
    <dxf>
      <border>
        <top/>
      </border>
    </dxf>
    <dxf>
      <font>
        <color theme="0" tint="-0.499984740745262"/>
      </font>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ont>
        <color theme="0" tint="-4.9989318521683403E-2"/>
      </font>
    </dxf>
    <dxf>
      <fill>
        <patternFill>
          <bgColor theme="0" tint="-4.9989318521683403E-2"/>
        </patternFill>
      </fill>
    </dxf>
    <dxf>
      <fill>
        <patternFill>
          <bgColor theme="0" tint="-4.9989318521683403E-2"/>
        </patternFill>
      </fill>
    </dxf>
    <dxf>
      <font>
        <b val="0"/>
        <i val="0"/>
        <strike val="0"/>
        <condense val="0"/>
        <extend val="0"/>
        <outline val="0"/>
        <shadow val="0"/>
        <u val="none"/>
        <vertAlign val="baseline"/>
        <sz val="11"/>
        <color theme="1"/>
        <name val="Calibri"/>
        <scheme val="minor"/>
      </font>
      <fill>
        <patternFill>
          <bgColor theme="0"/>
        </patternFill>
      </fill>
    </dxf>
    <dxf>
      <font>
        <b val="0"/>
        <i val="0"/>
        <strike val="0"/>
        <condense val="0"/>
        <extend val="0"/>
        <outline val="0"/>
        <shadow val="0"/>
        <u val="none"/>
        <vertAlign val="baseline"/>
        <sz val="11"/>
        <color theme="1"/>
        <name val="Calibri"/>
        <scheme val="minor"/>
      </font>
      <fill>
        <patternFill>
          <bgColor theme="0"/>
        </patternFill>
      </fill>
    </dxf>
    <dxf>
      <font>
        <b val="0"/>
        <i val="0"/>
        <strike val="0"/>
        <condense val="0"/>
        <extend val="0"/>
        <outline val="0"/>
        <shadow val="0"/>
        <u val="none"/>
        <vertAlign val="baseline"/>
        <sz val="11"/>
        <color theme="1"/>
        <name val="Calibri"/>
        <scheme val="minor"/>
      </font>
      <fill>
        <patternFill>
          <bgColor theme="0"/>
        </patternFill>
      </fill>
    </dxf>
    <dxf>
      <font>
        <b val="0"/>
        <i val="0"/>
        <strike val="0"/>
        <condense val="0"/>
        <extend val="0"/>
        <outline val="0"/>
        <shadow val="0"/>
        <u val="none"/>
        <vertAlign val="baseline"/>
        <sz val="11"/>
        <color theme="1"/>
        <name val="Calibri"/>
        <scheme val="minor"/>
      </font>
      <fill>
        <patternFill>
          <bgColor theme="0"/>
        </patternFill>
      </fill>
    </dxf>
    <dxf>
      <font>
        <b val="0"/>
        <i val="0"/>
        <strike val="0"/>
        <condense val="0"/>
        <extend val="0"/>
        <outline val="0"/>
        <shadow val="0"/>
        <u val="none"/>
        <vertAlign val="baseline"/>
        <sz val="11"/>
        <color theme="1"/>
        <name val="Calibri"/>
        <scheme val="minor"/>
      </font>
      <fill>
        <patternFill>
          <bgColor theme="0"/>
        </patternFill>
      </fill>
    </dxf>
    <dxf>
      <font>
        <b val="0"/>
        <i val="0"/>
        <strike val="0"/>
        <condense val="0"/>
        <extend val="0"/>
        <outline val="0"/>
        <shadow val="0"/>
        <u val="none"/>
        <vertAlign val="baseline"/>
        <sz val="11"/>
        <color theme="1"/>
        <name val="Calibri"/>
        <scheme val="minor"/>
      </font>
      <fill>
        <patternFill>
          <bgColor theme="0"/>
        </patternFill>
      </fill>
    </dxf>
    <dxf>
      <font>
        <b/>
        <i val="0"/>
        <strike val="0"/>
        <condense val="0"/>
        <extend val="0"/>
        <outline val="0"/>
        <shadow val="0"/>
        <u val="none"/>
        <vertAlign val="baseline"/>
        <sz val="11"/>
        <color theme="0"/>
        <name val="Calibri"/>
        <scheme val="minor"/>
      </font>
      <numFmt numFmtId="165" formatCode="_-* #,##0\ _€_-;\-* #,##0\ _€_-;_-* &quot;-&quot;??\ _€_-;_-@_-"/>
      <fill>
        <patternFill patternType="solid">
          <fgColor theme="4"/>
          <bgColor theme="3" tint="0.3999755851924192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5" formatCode="_-* #,##0.00\ _€_-;\-* #,##0.00\ _€_-;_-* &quot;-&quot;??\ _€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35" formatCode="_-* #,##0.00\ _€_-;\-* #,##0.00\ _€_-;_-* &quot;-&quot;??\ _€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35" formatCode="_-* #,##0.00\ _€_-;\-* #,##0.00\ _€_-;_-* &quot;-&quot;??\ _€_-;_-@_-"/>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5" formatCode="_-* #,##0.00\ _€_-;\-* #,##0.00\ _€_-;_-* &quot;-&quot;??\ _€_-;_-@_-"/>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5" formatCode="_-* #,##0.00\ _€_-;\-* #,##0.00\ _€_-;_-* &quot;-&quot;??\ _€_-;_-@_-"/>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5" formatCode="_-* #,##0.00\ _€_-;\-* #,##0.00\ _€_-;_-* &quot;-&quot;??\ _€_-;_-@_-"/>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5" formatCode="_-* #,##0.00\ _€_-;\-* #,##0.00\ _€_-;_-* &quot;-&quot;??\ _€_-;_-@_-"/>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5" formatCode="_-* #,##0.00\ _€_-;\-* #,##0.00\ _€_-;_-* &quot;-&quot;??\ _€_-;_-@_-"/>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5" formatCode="_-* #,##0.00\ _€_-;\-* #,##0.00\ _€_-;_-* &quot;-&quot;??\ _€_-;_-@_-"/>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5" formatCode="_-* #,##0.00\ _€_-;\-* #,##0.00\ _€_-;_-* &quot;-&quot;??\ _€_-;_-@_-"/>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dxf>
    <dxf>
      <font>
        <b/>
        <i val="0"/>
        <strike val="0"/>
        <condense val="0"/>
        <extend val="0"/>
        <outline val="0"/>
        <shadow val="0"/>
        <u val="none"/>
        <vertAlign val="baseline"/>
        <sz val="11"/>
        <color theme="0"/>
        <name val="Calibri"/>
        <scheme val="minor"/>
      </font>
      <numFmt numFmtId="165" formatCode="_-* #,##0\ _€_-;\-* #,##0\ _€_-;_-* &quot;-&quot;??\ _€_-;_-@_-"/>
      <fill>
        <patternFill patternType="solid">
          <fgColor theme="4"/>
          <bgColor theme="8" tint="-0.249977111117893"/>
        </patternFill>
      </fill>
      <alignment horizontal="general" vertical="center" textRotation="0" wrapText="1" indent="0" justifyLastLine="0" shrinkToFit="0" readingOrder="0"/>
    </dxf>
    <dxf>
      <numFmt numFmtId="35" formatCode="_-* #,##0.00\ _€_-;\-* #,##0.00\ _€_-;_-* &quot;-&quot;??\ _€_-;_-@_-"/>
      <fill>
        <patternFill patternType="solid">
          <fgColor indexed="64"/>
          <bgColor theme="0"/>
        </patternFill>
      </fill>
    </dxf>
    <dxf>
      <numFmt numFmtId="35" formatCode="_-* #,##0.00\ _€_-;\-* #,##0.00\ _€_-;_-* &quot;-&quot;??\ _€_-;_-@_-"/>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1"/>
        <color theme="0"/>
        <name val="Calibri"/>
        <scheme val="minor"/>
      </font>
      <numFmt numFmtId="165" formatCode="_-* #,##0\ _€_-;\-* #,##0\ _€_-;_-* &quot;-&quot;??\ _€_-;_-@_-"/>
      <fill>
        <patternFill patternType="solid">
          <fgColor theme="4"/>
          <bgColor theme="3" tint="0.39997558519241921"/>
        </patternFill>
      </fill>
      <alignment horizontal="general" vertical="center" textRotation="0" wrapText="1" indent="0" justifyLastLine="0" shrinkToFit="0" readingOrder="0"/>
    </dxf>
    <dxf>
      <fill>
        <patternFill>
          <bgColor theme="5" tint="0.59996337778862885"/>
        </patternFill>
      </fill>
    </dxf>
    <dxf>
      <fill>
        <patternFill>
          <bgColor theme="5" tint="0.59996337778862885"/>
        </patternFill>
      </fill>
    </dxf>
    <dxf>
      <fill>
        <patternFill>
          <bgColor theme="5" tint="0.59996337778862885"/>
        </patternFill>
      </fill>
    </dxf>
    <dxf>
      <font>
        <b val="0"/>
        <i val="0"/>
        <strike val="0"/>
        <condense val="0"/>
        <extend val="0"/>
        <outline val="0"/>
        <shadow val="0"/>
        <u val="none"/>
        <vertAlign val="baseline"/>
        <sz val="10"/>
        <color rgb="FF333333"/>
        <name val="Open sans"/>
        <scheme val="none"/>
      </font>
      <numFmt numFmtId="19" formatCode="dd/mm/yyyy"/>
      <fill>
        <patternFill patternType="solid">
          <fgColor indexed="64"/>
          <bgColor theme="0"/>
        </patternFill>
      </fill>
      <alignment horizontal="left" vertical="center" textRotation="0" wrapText="0" indent="0" justifyLastLine="0" shrinkToFit="0" readingOrder="0"/>
      <border diagonalUp="0" diagonalDown="0" outline="0">
        <left/>
        <right/>
        <top style="thin">
          <color theme="0" tint="-0.14990691854609822"/>
        </top>
        <bottom style="thin">
          <color theme="0" tint="-0.14990691854609822"/>
        </bottom>
      </border>
    </dxf>
    <dxf>
      <font>
        <b val="0"/>
        <i val="0"/>
        <strike val="0"/>
        <condense val="0"/>
        <extend val="0"/>
        <outline val="0"/>
        <shadow val="0"/>
        <u val="none"/>
        <vertAlign val="baseline"/>
        <sz val="10"/>
        <color rgb="FF333333"/>
        <name val="Open sans"/>
        <scheme val="none"/>
      </font>
      <fill>
        <patternFill patternType="solid">
          <fgColor indexed="64"/>
          <bgColor theme="0"/>
        </patternFill>
      </fill>
      <alignment horizontal="left" vertical="center" textRotation="0" wrapText="0" indent="0" justifyLastLine="0" shrinkToFit="0" readingOrder="0"/>
      <border diagonalUp="0" diagonalDown="0" outline="0">
        <left/>
        <right/>
        <top style="thin">
          <color theme="0" tint="-0.14990691854609822"/>
        </top>
        <bottom style="thin">
          <color theme="0" tint="-0.14990691854609822"/>
        </bottom>
      </border>
    </dxf>
    <dxf>
      <font>
        <b val="0"/>
        <i val="0"/>
        <strike val="0"/>
        <condense val="0"/>
        <extend val="0"/>
        <outline val="0"/>
        <shadow val="0"/>
        <u val="none"/>
        <vertAlign val="baseline"/>
        <sz val="10"/>
        <color rgb="FF333333"/>
        <name val="Open sans"/>
        <scheme val="none"/>
      </font>
      <fill>
        <patternFill patternType="solid">
          <fgColor indexed="64"/>
          <bgColor theme="0"/>
        </patternFill>
      </fill>
      <alignment horizontal="left" vertical="center" textRotation="0" wrapText="0" indent="0" justifyLastLine="0" shrinkToFit="0" readingOrder="0"/>
      <border diagonalUp="0" diagonalDown="0">
        <left/>
        <right/>
        <top style="thin">
          <color theme="0" tint="-0.14990691854609822"/>
        </top>
        <bottom style="thin">
          <color theme="0" tint="-0.14990691854609822"/>
        </bottom>
        <vertical/>
        <horizontal/>
      </border>
    </dxf>
    <dxf>
      <font>
        <b val="0"/>
        <i val="0"/>
        <strike val="0"/>
        <condense val="0"/>
        <extend val="0"/>
        <outline val="0"/>
        <shadow val="0"/>
        <u val="none"/>
        <vertAlign val="baseline"/>
        <sz val="10"/>
        <color rgb="FF333333"/>
        <name val="Open sans"/>
        <scheme val="none"/>
      </font>
      <fill>
        <patternFill patternType="solid">
          <fgColor indexed="64"/>
          <bgColor theme="0"/>
        </patternFill>
      </fill>
      <alignment horizontal="left" vertical="center" textRotation="0" wrapText="0" indent="0" justifyLastLine="0" shrinkToFit="0" readingOrder="0"/>
      <border diagonalUp="0" diagonalDown="0">
        <left/>
        <right/>
        <top style="thin">
          <color theme="0" tint="-0.14990691854609822"/>
        </top>
        <bottom style="thin">
          <color theme="0" tint="-0.14990691854609822"/>
        </bottom>
        <vertical/>
        <horizontal/>
      </border>
    </dxf>
    <dxf>
      <font>
        <b val="0"/>
        <i val="0"/>
        <strike val="0"/>
        <condense val="0"/>
        <extend val="0"/>
        <outline val="0"/>
        <shadow val="0"/>
        <u val="none"/>
        <vertAlign val="baseline"/>
        <sz val="10"/>
        <color rgb="FF333333"/>
        <name val="Open sans"/>
        <scheme val="none"/>
      </font>
      <fill>
        <patternFill patternType="solid">
          <fgColor indexed="64"/>
          <bgColor theme="0"/>
        </patternFill>
      </fill>
      <alignment horizontal="left" vertical="center" textRotation="0" wrapText="0" indent="0" justifyLastLine="0" shrinkToFit="0" readingOrder="0"/>
      <border diagonalUp="0" diagonalDown="0" outline="0">
        <left/>
        <right/>
        <top style="thin">
          <color theme="0" tint="-0.14990691854609822"/>
        </top>
        <bottom style="thin">
          <color theme="0" tint="-0.14990691854609822"/>
        </bottom>
      </border>
    </dxf>
    <dxf>
      <font>
        <b val="0"/>
        <i val="0"/>
        <strike val="0"/>
        <condense val="0"/>
        <extend val="0"/>
        <outline val="0"/>
        <shadow val="0"/>
        <u val="none"/>
        <vertAlign val="baseline"/>
        <sz val="10"/>
        <color rgb="FF333333"/>
        <name val="Open sans"/>
        <scheme val="none"/>
      </font>
      <fill>
        <patternFill patternType="solid">
          <fgColor indexed="64"/>
          <bgColor theme="0"/>
        </patternFill>
      </fill>
      <alignment horizontal="left" vertical="center" textRotation="0" wrapText="1" indent="0" justifyLastLine="0" shrinkToFit="0" readingOrder="0"/>
      <border diagonalUp="0" diagonalDown="0" outline="0">
        <left/>
        <right/>
        <top style="thin">
          <color theme="0" tint="-0.14990691854609822"/>
        </top>
        <bottom style="thin">
          <color theme="0" tint="-0.14990691854609822"/>
        </bottom>
      </border>
    </dxf>
    <dxf>
      <font>
        <b val="0"/>
        <i val="0"/>
        <strike val="0"/>
        <condense val="0"/>
        <extend val="0"/>
        <outline val="0"/>
        <shadow val="0"/>
        <u val="none"/>
        <vertAlign val="baseline"/>
        <sz val="10"/>
        <color theme="0" tint="-4.9989318521683403E-2"/>
        <name val="Open sans"/>
        <scheme val="none"/>
      </font>
      <numFmt numFmtId="165" formatCode="_-* #,##0\ _€_-;\-* #,##0\ _€_-;_-* &quot;-&quot;??\ _€_-;_-@_-"/>
      <fill>
        <patternFill patternType="solid">
          <fgColor indexed="64"/>
          <bgColor rgb="FFE4E4E4"/>
        </patternFill>
      </fill>
      <alignment horizontal="general" vertical="center" textRotation="0" wrapText="0" indent="0" justifyLastLine="0" shrinkToFit="0" readingOrder="0"/>
    </dxf>
    <dxf>
      <font>
        <b val="0"/>
        <i val="0"/>
        <strike val="0"/>
        <condense val="0"/>
        <extend val="0"/>
        <outline val="0"/>
        <shadow val="0"/>
        <u val="none"/>
        <vertAlign val="baseline"/>
        <sz val="10"/>
        <color rgb="FF333333"/>
        <name val="Open sans"/>
        <scheme val="none"/>
      </font>
      <fill>
        <patternFill patternType="solid">
          <fgColor indexed="64"/>
          <bgColor theme="0"/>
        </patternFill>
      </fill>
      <alignment horizontal="left" vertical="center" textRotation="0" wrapText="1" indent="0" justifyLastLine="0" shrinkToFit="0" readingOrder="0"/>
      <border diagonalUp="0" diagonalDown="0">
        <left/>
        <right style="medium">
          <color theme="0" tint="-0.14996795556505021"/>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theme="0" tint="-4.9989318521683403E-2"/>
        <name val="Open sans"/>
        <scheme val="none"/>
      </font>
      <numFmt numFmtId="165" formatCode="_-* #,##0\ _€_-;\-* #,##0\ _€_-;_-* &quot;-&quot;??\ _€_-;_-@_-"/>
      <fill>
        <patternFill patternType="solid">
          <fgColor indexed="64"/>
          <bgColor rgb="FFE4E4E4"/>
        </patternFill>
      </fill>
      <alignment horizontal="general" vertical="center" textRotation="0" wrapText="0" indent="0" justifyLastLine="0" shrinkToFit="0" readingOrder="0"/>
      <border diagonalUp="0" diagonalDown="0" outline="0">
        <left style="medium">
          <color theme="0" tint="-0.14993743705557422"/>
        </left>
        <right style="medium">
          <color theme="0" tint="-0.14993743705557422"/>
        </right>
        <top/>
        <bottom/>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tint="-0.14999847407452621"/>
        </patternFill>
      </fill>
      <alignment horizontal="center" vertical="center" textRotation="0" wrapText="1" indent="0"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tint="-0.14999847407452621"/>
        </patternFill>
      </fill>
      <alignment horizontal="center" vertical="center" textRotation="0" wrapText="1" indent="0"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theme="0" tint="-4.9989318521683403E-2"/>
        <name val="Open sans"/>
        <scheme val="none"/>
      </font>
      <numFmt numFmtId="165" formatCode="_-* #,##0\ _€_-;\-* #,##0\ _€_-;_-* &quot;-&quot;??\ _€_-;_-@_-"/>
      <fill>
        <patternFill patternType="solid">
          <fgColor indexed="64"/>
          <bgColor rgb="FFE4E4E4"/>
        </patternFill>
      </fill>
      <alignment horizontal="general" vertical="center" textRotation="0" wrapText="0" indent="0" justifyLastLine="0" shrinkToFit="0" readingOrder="0"/>
      <border diagonalUp="0" diagonalDown="0" outline="0">
        <left style="medium">
          <color theme="0" tint="-0.14993743705557422"/>
        </left>
        <right style="medium">
          <color theme="0" tint="-0.14993743705557422"/>
        </right>
        <top/>
        <bottom/>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tint="-4.9989318521683403E-2"/>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theme="0" tint="-4.9989318521683403E-2"/>
        <name val="Open sans"/>
        <scheme val="none"/>
      </font>
      <numFmt numFmtId="165" formatCode="_-* #,##0\ _€_-;\-* #,##0\ _€_-;_-* &quot;-&quot;??\ _€_-;_-@_-"/>
      <fill>
        <patternFill patternType="solid">
          <fgColor indexed="64"/>
          <bgColor rgb="FFE4E4E4"/>
        </patternFill>
      </fill>
      <alignment horizontal="general" vertical="center" textRotation="0" wrapText="0" indent="0" justifyLastLine="0" shrinkToFit="0" readingOrder="0"/>
      <border diagonalUp="0" diagonalDown="0" outline="0">
        <left style="medium">
          <color theme="0" tint="-0.14993743705557422"/>
        </left>
        <right style="medium">
          <color theme="0" tint="-0.14993743705557422"/>
        </right>
        <top/>
        <bottom/>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tint="-4.9989318521683403E-2"/>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theme="0" tint="-4.9989318521683403E-2"/>
        <name val="Open sans"/>
        <scheme val="none"/>
      </font>
      <numFmt numFmtId="165" formatCode="_-* #,##0\ _€_-;\-* #,##0\ _€_-;_-* &quot;-&quot;??\ _€_-;_-@_-"/>
      <fill>
        <patternFill patternType="solid">
          <fgColor indexed="64"/>
          <bgColor rgb="FFE4E4E4"/>
        </patternFill>
      </fill>
      <alignment horizontal="general" vertical="center" textRotation="0" wrapText="0" indent="0" justifyLastLine="0" shrinkToFit="0" readingOrder="0"/>
      <border diagonalUp="0" diagonalDown="0" outline="0">
        <left style="medium">
          <color theme="0" tint="-0.14993743705557422"/>
        </left>
        <right style="medium">
          <color theme="0" tint="-0.14993743705557422"/>
        </right>
        <top/>
        <bottom/>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theme="0" tint="-4.9989318521683403E-2"/>
        <name val="Open sans"/>
        <scheme val="none"/>
      </font>
      <numFmt numFmtId="165" formatCode="_-* #,##0\ _€_-;\-* #,##0\ _€_-;_-* &quot;-&quot;??\ _€_-;_-@_-"/>
      <fill>
        <patternFill patternType="solid">
          <fgColor indexed="64"/>
          <bgColor rgb="FFE4E4E4"/>
        </patternFill>
      </fill>
      <alignment horizontal="general" vertical="center" textRotation="0" wrapText="0" indent="0" justifyLastLine="0" shrinkToFit="0" readingOrder="0"/>
      <border diagonalUp="0" diagonalDown="0" outline="0">
        <left style="medium">
          <color theme="0" tint="-0.14993743705557422"/>
        </left>
        <right style="medium">
          <color theme="0" tint="-0.14993743705557422"/>
        </right>
        <top/>
        <bottom/>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outline="0">
        <left/>
        <right/>
        <top style="thin">
          <color theme="0" tint="-4.9989318521683403E-2"/>
        </top>
        <bottom style="thin">
          <color theme="0" tint="-4.9989318521683403E-2"/>
        </bottom>
      </border>
    </dxf>
    <dxf>
      <font>
        <b/>
        <i val="0"/>
        <strike val="0"/>
        <condense val="0"/>
        <extend val="0"/>
        <outline val="0"/>
        <shadow val="0"/>
        <u val="none"/>
        <vertAlign val="baseline"/>
        <sz val="10"/>
        <color rgb="FFFF0000"/>
        <name val="Open sans"/>
        <scheme val="none"/>
      </font>
      <numFmt numFmtId="165" formatCode="_-* #,##0\ _€_-;\-* #,##0\ _€_-;_-* &quot;-&quot;??\ _€_-;_-@_-"/>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rgb="FF333333"/>
        <name val="Open sans"/>
        <scheme val="none"/>
      </font>
      <numFmt numFmtId="165" formatCode="_-* #,##0\ _€_-;\-* #,##0\ _€_-;_-* &quot;-&quot;??\ _€_-;_-@_-"/>
      <fill>
        <patternFill patternType="solid">
          <fgColor indexed="64"/>
          <bgColor theme="0"/>
        </patternFill>
      </fill>
      <alignment horizontal="left" vertical="center" textRotation="0" wrapText="1" indent="1" justifyLastLine="0" shrinkToFit="0" readingOrder="0"/>
      <border diagonalUp="0" diagonalDown="0">
        <left/>
        <right/>
        <top/>
        <bottom style="thin">
          <color theme="0" tint="-4.9989318521683403E-2"/>
        </bottom>
        <vertical/>
        <horizontal/>
      </border>
    </dxf>
    <dxf>
      <font>
        <b/>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border diagonalUp="0" diagonalDown="0">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0"/>
        <color rgb="FF333333"/>
        <name val="Open sans"/>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0"/>
        <color theme="1" tint="0.499984740745262"/>
        <name val="Open sans"/>
        <scheme val="none"/>
      </font>
      <fill>
        <patternFill patternType="solid">
          <fgColor indexed="64"/>
          <bgColor rgb="FFE4E4E4"/>
        </patternFill>
      </fill>
      <alignment horizontal="left" vertical="center" textRotation="0" wrapText="1" indent="0" justifyLastLine="0" shrinkToFit="0" readingOrder="0"/>
    </dxf>
    <dxf>
      <font>
        <color theme="1"/>
      </font>
      <fill>
        <patternFill>
          <bgColor theme="0" tint="-0.24994659260841701"/>
        </patternFill>
      </fill>
    </dxf>
    <dxf>
      <fill>
        <patternFill>
          <bgColor theme="7" tint="0.79998168889431442"/>
        </patternFill>
      </fill>
    </dxf>
    <dxf>
      <fill>
        <patternFill>
          <bgColor theme="0" tint="-4.9989318521683403E-2"/>
        </patternFill>
      </fill>
    </dxf>
    <dxf>
      <fill>
        <patternFill>
          <bgColor theme="0" tint="-4.9989318521683403E-2"/>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ont>
        <color theme="0" tint="-4.9989318521683403E-2"/>
      </font>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ont>
        <color theme="0" tint="-0.499984740745262"/>
      </font>
    </dxf>
    <dxf>
      <border>
        <top/>
      </border>
    </dxf>
    <dxf>
      <fill>
        <patternFill>
          <bgColor theme="0" tint="-4.9989318521683403E-2"/>
        </patternFill>
      </fill>
    </dxf>
    <dxf>
      <fill>
        <patternFill patternType="solid">
          <bgColor theme="0" tint="-0.1499984740745262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Medium9"/>
  <colors>
    <mruColors>
      <color rgb="FFB48900"/>
      <color rgb="FF4BBFFF"/>
      <color rgb="FF0074B4"/>
      <color rgb="FF2A63A8"/>
      <color rgb="FF8FD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4"/>
    </mc:Choice>
    <mc:Fallback>
      <c:style val="34"/>
    </mc:Fallback>
  </mc:AlternateContent>
  <c:pivotSource>
    <c:name>[INDC Analysis 2015.12.19 v12.xlsx]Graph!Tableau croisé dynamique1</c:name>
    <c:fmtId val="0"/>
  </c:pivotSource>
  <c:chart>
    <c:title>
      <c:tx>
        <c:rich>
          <a:bodyPr/>
          <a:lstStyle/>
          <a:p>
            <a:pPr>
              <a:defRPr>
                <a:solidFill>
                  <a:schemeClr val="bg1">
                    <a:lumMod val="50000"/>
                  </a:schemeClr>
                </a:solidFill>
              </a:defRPr>
            </a:pPr>
            <a:r>
              <a:rPr lang="fr-FR">
                <a:solidFill>
                  <a:schemeClr val="bg1">
                    <a:lumMod val="50000"/>
                  </a:schemeClr>
                </a:solidFill>
              </a:rPr>
              <a:t>GEG emissions</a:t>
            </a:r>
          </a:p>
        </c:rich>
      </c:tx>
      <c:layout/>
      <c:overlay val="0"/>
    </c:title>
    <c:autoTitleDeleted val="0"/>
    <c:pivotFmts>
      <c:pivotFmt>
        <c:idx val="0"/>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spPr>
          <a:solidFill>
            <a:srgbClr val="FFC000"/>
          </a:solidFill>
        </c:spPr>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spPr>
          <a:solidFill>
            <a:schemeClr val="accent4"/>
          </a:solidFill>
        </c:spPr>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spPr>
          <a:solidFill>
            <a:schemeClr val="accent2"/>
          </a:solidFill>
        </c:spPr>
        <c:marker>
          <c:symbol val="none"/>
        </c:marker>
      </c:pivotFmt>
      <c:pivotFmt>
        <c:idx val="30"/>
        <c:marker>
          <c:symbol val="none"/>
        </c:marker>
      </c:pivotFmt>
      <c:pivotFmt>
        <c:idx val="31"/>
        <c:marker>
          <c:symbol val="none"/>
        </c:marker>
      </c:pivotFmt>
      <c:pivotFmt>
        <c:idx val="32"/>
        <c:marker>
          <c:symbol val="none"/>
        </c:marker>
      </c:pivotFmt>
      <c:pivotFmt>
        <c:idx val="33"/>
        <c:spPr>
          <a:solidFill>
            <a:schemeClr val="bg2">
              <a:lumMod val="50000"/>
            </a:schemeClr>
          </a:solidFill>
        </c:spPr>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spPr>
          <a:solidFill>
            <a:schemeClr val="accent5"/>
          </a:solidFill>
        </c:spPr>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spPr>
          <a:solidFill>
            <a:schemeClr val="accent6"/>
          </a:solidFill>
        </c:spPr>
        <c:marker>
          <c:symbol val="none"/>
        </c:marker>
      </c:pivotFmt>
      <c:pivotFmt>
        <c:idx val="55"/>
        <c:spPr>
          <a:solidFill>
            <a:srgbClr val="00B050"/>
          </a:solidFill>
        </c:spPr>
        <c:marker>
          <c:symbol val="none"/>
        </c:marker>
      </c:pivotFmt>
      <c:pivotFmt>
        <c:idx val="56"/>
        <c:marker>
          <c:symbol val="none"/>
        </c:marker>
      </c:pivotFmt>
      <c:pivotFmt>
        <c:idx val="57"/>
        <c:marker>
          <c:symbol val="none"/>
        </c:marker>
      </c:pivotFmt>
      <c:pivotFmt>
        <c:idx val="58"/>
        <c:spPr>
          <a:solidFill>
            <a:srgbClr val="FFFF00"/>
          </a:solidFill>
        </c:spPr>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marker>
          <c:symbol val="none"/>
        </c:marker>
      </c:pivotFmt>
      <c:pivotFmt>
        <c:idx val="77"/>
        <c:marker>
          <c:symbol val="none"/>
        </c:marker>
      </c:pivotFmt>
      <c:pivotFmt>
        <c:idx val="78"/>
        <c:marker>
          <c:symbol val="none"/>
        </c:marker>
      </c:pivotFmt>
      <c:pivotFmt>
        <c:idx val="79"/>
        <c:marker>
          <c:symbol val="none"/>
        </c:marker>
      </c:pivotFmt>
      <c:pivotFmt>
        <c:idx val="80"/>
        <c:marker>
          <c:symbol val="none"/>
        </c:marker>
      </c:pivotFmt>
      <c:pivotFmt>
        <c:idx val="81"/>
        <c:marker>
          <c:symbol val="none"/>
        </c:marker>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marker>
          <c:symbol val="none"/>
        </c:marker>
      </c:pivotFmt>
      <c:pivotFmt>
        <c:idx val="91"/>
        <c:marker>
          <c:symbol val="none"/>
        </c:marker>
      </c:pivotFmt>
      <c:pivotFmt>
        <c:idx val="92"/>
        <c:marker>
          <c:symbol val="none"/>
        </c:marker>
      </c:pivotFmt>
      <c:pivotFmt>
        <c:idx val="93"/>
        <c:marker>
          <c:symbol val="none"/>
        </c:marker>
      </c:pivotFmt>
      <c:pivotFmt>
        <c:idx val="94"/>
        <c:marker>
          <c:symbol val="none"/>
        </c:marker>
      </c:pivotFmt>
      <c:pivotFmt>
        <c:idx val="95"/>
        <c:marker>
          <c:symbol val="none"/>
        </c:marker>
      </c:pivotFmt>
      <c:pivotFmt>
        <c:idx val="96"/>
        <c:spPr>
          <a:solidFill>
            <a:schemeClr val="bg1">
              <a:lumMod val="65000"/>
            </a:schemeClr>
          </a:solidFill>
        </c:spPr>
        <c:marker>
          <c:symbol val="none"/>
        </c:marker>
      </c:pivotFmt>
      <c:pivotFmt>
        <c:idx val="97"/>
        <c:marker>
          <c:symbol val="none"/>
        </c:marker>
      </c:pivotFmt>
      <c:pivotFmt>
        <c:idx val="98"/>
        <c:marker>
          <c:symbol val="none"/>
        </c:marker>
      </c:pivotFmt>
      <c:pivotFmt>
        <c:idx val="99"/>
        <c:marker>
          <c:symbol val="none"/>
        </c:marker>
      </c:pivotFmt>
      <c:pivotFmt>
        <c:idx val="100"/>
        <c:marker>
          <c:symbol val="none"/>
        </c:marker>
      </c:pivotFmt>
      <c:pivotFmt>
        <c:idx val="101"/>
        <c:marker>
          <c:symbol val="none"/>
        </c:marker>
      </c:pivotFmt>
      <c:pivotFmt>
        <c:idx val="102"/>
        <c:marker>
          <c:symbol val="none"/>
        </c:marker>
      </c:pivotFmt>
      <c:pivotFmt>
        <c:idx val="103"/>
        <c:marker>
          <c:symbol val="none"/>
        </c:marker>
      </c:pivotFmt>
      <c:pivotFmt>
        <c:idx val="104"/>
        <c:marker>
          <c:symbol val="none"/>
        </c:marker>
      </c:pivotFmt>
      <c:pivotFmt>
        <c:idx val="105"/>
        <c:marker>
          <c:symbol val="none"/>
        </c:marker>
      </c:pivotFmt>
      <c:pivotFmt>
        <c:idx val="106"/>
        <c:marker>
          <c:symbol val="none"/>
        </c:marker>
      </c:pivotFmt>
      <c:pivotFmt>
        <c:idx val="107"/>
        <c:marker>
          <c:symbol val="none"/>
        </c:marker>
      </c:pivotFmt>
      <c:pivotFmt>
        <c:idx val="108"/>
        <c:marker>
          <c:symbol val="none"/>
        </c:marker>
      </c:pivotFmt>
      <c:pivotFmt>
        <c:idx val="109"/>
        <c:marker>
          <c:symbol val="none"/>
        </c:marker>
      </c:pivotFmt>
      <c:pivotFmt>
        <c:idx val="110"/>
        <c:marker>
          <c:symbol val="none"/>
        </c:marker>
      </c:pivotFmt>
      <c:pivotFmt>
        <c:idx val="111"/>
        <c:marker>
          <c:symbol val="none"/>
        </c:marker>
      </c:pivotFmt>
      <c:pivotFmt>
        <c:idx val="112"/>
        <c:marker>
          <c:symbol val="none"/>
        </c:marker>
      </c:pivotFmt>
      <c:pivotFmt>
        <c:idx val="113"/>
        <c:marker>
          <c:symbol val="none"/>
        </c:marker>
      </c:pivotFmt>
      <c:pivotFmt>
        <c:idx val="114"/>
        <c:marker>
          <c:symbol val="none"/>
        </c:marker>
      </c:pivotFmt>
      <c:pivotFmt>
        <c:idx val="115"/>
        <c:marker>
          <c:symbol val="none"/>
        </c:marker>
      </c:pivotFmt>
      <c:pivotFmt>
        <c:idx val="116"/>
        <c:marker>
          <c:symbol val="none"/>
        </c:marker>
      </c:pivotFmt>
      <c:pivotFmt>
        <c:idx val="117"/>
        <c:marker>
          <c:symbol val="none"/>
        </c:marker>
      </c:pivotFmt>
      <c:pivotFmt>
        <c:idx val="118"/>
        <c:marker>
          <c:symbol val="none"/>
        </c:marker>
      </c:pivotFmt>
      <c:pivotFmt>
        <c:idx val="119"/>
        <c:marker>
          <c:symbol val="none"/>
        </c:marker>
      </c:pivotFmt>
      <c:pivotFmt>
        <c:idx val="120"/>
        <c:marker>
          <c:symbol val="none"/>
        </c:marker>
      </c:pivotFmt>
      <c:pivotFmt>
        <c:idx val="121"/>
        <c:marker>
          <c:symbol val="none"/>
        </c:marker>
      </c:pivotFmt>
      <c:pivotFmt>
        <c:idx val="122"/>
        <c:marker>
          <c:symbol val="none"/>
        </c:marker>
      </c:pivotFmt>
      <c:pivotFmt>
        <c:idx val="123"/>
        <c:spPr>
          <a:solidFill>
            <a:schemeClr val="accent3"/>
          </a:solidFill>
        </c:spPr>
        <c:marker>
          <c:symbol val="none"/>
        </c:marker>
      </c:pivotFmt>
      <c:pivotFmt>
        <c:idx val="124"/>
        <c:marker>
          <c:symbol val="none"/>
        </c:marker>
      </c:pivotFmt>
      <c:pivotFmt>
        <c:idx val="125"/>
        <c:marker>
          <c:symbol val="none"/>
        </c:marker>
      </c:pivotFmt>
      <c:pivotFmt>
        <c:idx val="126"/>
        <c:marker>
          <c:symbol val="none"/>
        </c:marker>
      </c:pivotFmt>
      <c:pivotFmt>
        <c:idx val="127"/>
        <c:marker>
          <c:symbol val="none"/>
        </c:marker>
      </c:pivotFmt>
      <c:pivotFmt>
        <c:idx val="128"/>
        <c:marker>
          <c:symbol val="none"/>
        </c:marker>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pivotFmt>
      <c:pivotFmt>
        <c:idx val="196"/>
      </c:pivotFmt>
      <c:pivotFmt>
        <c:idx val="197"/>
      </c:pivotFmt>
      <c:pivotFmt>
        <c:idx val="198"/>
      </c:pivotFmt>
      <c:pivotFmt>
        <c:idx val="199"/>
      </c:pivotFmt>
      <c:pivotFmt>
        <c:idx val="200"/>
      </c:pivotFmt>
      <c:pivotFmt>
        <c:idx val="201"/>
      </c:pivotFmt>
      <c:pivotFmt>
        <c:idx val="202"/>
      </c:pivotFmt>
      <c:pivotFmt>
        <c:idx val="203"/>
      </c:pivotFmt>
      <c:pivotFmt>
        <c:idx val="204"/>
      </c:pivotFmt>
      <c:pivotFmt>
        <c:idx val="205"/>
      </c:pivotFmt>
      <c:pivotFmt>
        <c:idx val="206"/>
      </c:pivotFmt>
      <c:pivotFmt>
        <c:idx val="207"/>
      </c:pivotFmt>
      <c:pivotFmt>
        <c:idx val="208"/>
      </c:pivotFmt>
      <c:pivotFmt>
        <c:idx val="209"/>
      </c:pivotFmt>
      <c:pivotFmt>
        <c:idx val="210"/>
      </c:pivotFmt>
      <c:pivotFmt>
        <c:idx val="211"/>
      </c:pivotFmt>
      <c:pivotFmt>
        <c:idx val="212"/>
      </c:pivotFmt>
      <c:pivotFmt>
        <c:idx val="213"/>
      </c:pivotFmt>
      <c:pivotFmt>
        <c:idx val="214"/>
      </c:pivotFmt>
      <c:pivotFmt>
        <c:idx val="215"/>
      </c:pivotFmt>
      <c:pivotFmt>
        <c:idx val="216"/>
      </c:pivotFmt>
      <c:pivotFmt>
        <c:idx val="217"/>
      </c:pivotFmt>
      <c:pivotFmt>
        <c:idx val="218"/>
      </c:pivotFmt>
      <c:pivotFmt>
        <c:idx val="219"/>
      </c:pivotFmt>
      <c:pivotFmt>
        <c:idx val="220"/>
      </c:pivotFmt>
      <c:pivotFmt>
        <c:idx val="221"/>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pivotFmt>
      <c:pivotFmt>
        <c:idx val="253"/>
      </c:pivotFmt>
      <c:pivotFmt>
        <c:idx val="254"/>
      </c:pivotFmt>
      <c:pivotFmt>
        <c:idx val="255"/>
      </c:pivotFmt>
      <c:pivotFmt>
        <c:idx val="256"/>
      </c:pivotFmt>
      <c:pivotFmt>
        <c:idx val="257"/>
        <c:marker>
          <c:symbol val="none"/>
        </c:marker>
      </c:pivotFmt>
      <c:pivotFmt>
        <c:idx val="258"/>
        <c:marker>
          <c:symbol val="none"/>
        </c:marker>
      </c:pivotFmt>
      <c:pivotFmt>
        <c:idx val="259"/>
        <c:marker>
          <c:symbol val="none"/>
        </c:marker>
      </c:pivotFmt>
      <c:pivotFmt>
        <c:idx val="260"/>
        <c:marker>
          <c:symbol val="none"/>
        </c:marker>
      </c:pivotFmt>
      <c:pivotFmt>
        <c:idx val="261"/>
        <c:marker>
          <c:symbol val="none"/>
        </c:marker>
      </c:pivotFmt>
      <c:pivotFmt>
        <c:idx val="262"/>
        <c:marker>
          <c:symbol val="none"/>
        </c:marker>
      </c:pivotFmt>
      <c:pivotFmt>
        <c:idx val="263"/>
        <c:marker>
          <c:symbol val="none"/>
        </c:marker>
      </c:pivotFmt>
      <c:pivotFmt>
        <c:idx val="264"/>
        <c:marker>
          <c:symbol val="none"/>
        </c:marker>
      </c:pivotFmt>
      <c:pivotFmt>
        <c:idx val="265"/>
        <c:marker>
          <c:symbol val="none"/>
        </c:marker>
      </c:pivotFmt>
      <c:pivotFmt>
        <c:idx val="266"/>
        <c:marker>
          <c:symbol val="none"/>
        </c:marker>
      </c:pivotFmt>
      <c:pivotFmt>
        <c:idx val="267"/>
        <c:marker>
          <c:symbol val="none"/>
        </c:marker>
      </c:pivotFmt>
      <c:pivotFmt>
        <c:idx val="268"/>
        <c:marker>
          <c:symbol val="none"/>
        </c:marker>
      </c:pivotFmt>
      <c:pivotFmt>
        <c:idx val="269"/>
        <c:marker>
          <c:symbol val="none"/>
        </c:marker>
      </c:pivotFmt>
      <c:pivotFmt>
        <c:idx val="270"/>
        <c:marker>
          <c:symbol val="none"/>
        </c:marker>
      </c:pivotFmt>
      <c:pivotFmt>
        <c:idx val="271"/>
        <c:marker>
          <c:symbol val="none"/>
        </c:marker>
      </c:pivotFmt>
      <c:pivotFmt>
        <c:idx val="272"/>
        <c:marker>
          <c:symbol val="none"/>
        </c:marker>
      </c:pivotFmt>
      <c:pivotFmt>
        <c:idx val="273"/>
        <c:marker>
          <c:symbol val="none"/>
        </c:marker>
      </c:pivotFmt>
      <c:pivotFmt>
        <c:idx val="274"/>
        <c:marker>
          <c:symbol val="none"/>
        </c:marker>
      </c:pivotFmt>
      <c:pivotFmt>
        <c:idx val="275"/>
        <c:marker>
          <c:symbol val="none"/>
        </c:marker>
      </c:pivotFmt>
      <c:pivotFmt>
        <c:idx val="276"/>
        <c:marker>
          <c:symbol val="none"/>
        </c:marker>
      </c:pivotFmt>
      <c:pivotFmt>
        <c:idx val="277"/>
        <c:marker>
          <c:symbol val="none"/>
        </c:marker>
      </c:pivotFmt>
      <c:pivotFmt>
        <c:idx val="278"/>
        <c:marker>
          <c:symbol val="none"/>
        </c:marker>
      </c:pivotFmt>
      <c:pivotFmt>
        <c:idx val="279"/>
        <c:marker>
          <c:symbol val="none"/>
        </c:marker>
      </c:pivotFmt>
      <c:pivotFmt>
        <c:idx val="280"/>
        <c:marker>
          <c:symbol val="none"/>
        </c:marker>
      </c:pivotFmt>
      <c:pivotFmt>
        <c:idx val="281"/>
        <c:marker>
          <c:symbol val="none"/>
        </c:marker>
      </c:pivotFmt>
      <c:pivotFmt>
        <c:idx val="282"/>
        <c:marker>
          <c:symbol val="none"/>
        </c:marker>
      </c:pivotFmt>
      <c:pivotFmt>
        <c:idx val="283"/>
        <c:marker>
          <c:symbol val="none"/>
        </c:marker>
      </c:pivotFmt>
      <c:pivotFmt>
        <c:idx val="284"/>
        <c:marker>
          <c:symbol val="none"/>
        </c:marker>
      </c:pivotFmt>
      <c:pivotFmt>
        <c:idx val="285"/>
        <c:marker>
          <c:symbol val="none"/>
        </c:marker>
      </c:pivotFmt>
      <c:pivotFmt>
        <c:idx val="286"/>
        <c:marker>
          <c:symbol val="none"/>
        </c:marker>
      </c:pivotFmt>
      <c:pivotFmt>
        <c:idx val="287"/>
        <c:marker>
          <c:symbol val="none"/>
        </c:marker>
      </c:pivotFmt>
      <c:pivotFmt>
        <c:idx val="288"/>
        <c:marker>
          <c:symbol val="none"/>
        </c:marker>
      </c:pivotFmt>
      <c:pivotFmt>
        <c:idx val="289"/>
        <c:marker>
          <c:symbol val="none"/>
        </c:marker>
      </c:pivotFmt>
      <c:pivotFmt>
        <c:idx val="290"/>
        <c:marker>
          <c:symbol val="none"/>
        </c:marker>
      </c:pivotFmt>
      <c:pivotFmt>
        <c:idx val="291"/>
        <c:marker>
          <c:symbol val="none"/>
        </c:marker>
      </c:pivotFmt>
      <c:pivotFmt>
        <c:idx val="292"/>
        <c:marker>
          <c:symbol val="none"/>
        </c:marker>
      </c:pivotFmt>
      <c:pivotFmt>
        <c:idx val="293"/>
        <c:marker>
          <c:symbol val="none"/>
        </c:marker>
      </c:pivotFmt>
      <c:pivotFmt>
        <c:idx val="294"/>
        <c:marker>
          <c:symbol val="none"/>
        </c:marker>
      </c:pivotFmt>
      <c:pivotFmt>
        <c:idx val="295"/>
        <c:marker>
          <c:symbol val="none"/>
        </c:marker>
      </c:pivotFmt>
      <c:pivotFmt>
        <c:idx val="296"/>
        <c:marker>
          <c:symbol val="none"/>
        </c:marker>
      </c:pivotFmt>
      <c:pivotFmt>
        <c:idx val="297"/>
        <c:marker>
          <c:symbol val="none"/>
        </c:marker>
      </c:pivotFmt>
      <c:pivotFmt>
        <c:idx val="298"/>
        <c:marker>
          <c:symbol val="none"/>
        </c:marker>
      </c:pivotFmt>
      <c:pivotFmt>
        <c:idx val="299"/>
        <c:marker>
          <c:symbol val="none"/>
        </c:marker>
      </c:pivotFmt>
      <c:pivotFmt>
        <c:idx val="300"/>
        <c:marker>
          <c:symbol val="none"/>
        </c:marker>
      </c:pivotFmt>
      <c:pivotFmt>
        <c:idx val="301"/>
        <c:marker>
          <c:symbol val="none"/>
        </c:marker>
      </c:pivotFmt>
      <c:pivotFmt>
        <c:idx val="302"/>
        <c:marker>
          <c:symbol val="none"/>
        </c:marker>
      </c:pivotFmt>
      <c:pivotFmt>
        <c:idx val="303"/>
        <c:marker>
          <c:symbol val="none"/>
        </c:marker>
      </c:pivotFmt>
      <c:pivotFmt>
        <c:idx val="304"/>
        <c:marker>
          <c:symbol val="none"/>
        </c:marker>
      </c:pivotFmt>
      <c:pivotFmt>
        <c:idx val="305"/>
        <c:marker>
          <c:symbol val="none"/>
        </c:marker>
      </c:pivotFmt>
      <c:pivotFmt>
        <c:idx val="306"/>
        <c:marker>
          <c:symbol val="none"/>
        </c:marker>
      </c:pivotFmt>
      <c:pivotFmt>
        <c:idx val="307"/>
        <c:marker>
          <c:symbol val="none"/>
        </c:marker>
      </c:pivotFmt>
      <c:pivotFmt>
        <c:idx val="308"/>
        <c:marker>
          <c:symbol val="none"/>
        </c:marker>
      </c:pivotFmt>
      <c:pivotFmt>
        <c:idx val="309"/>
        <c:marker>
          <c:symbol val="none"/>
        </c:marker>
      </c:pivotFmt>
      <c:pivotFmt>
        <c:idx val="310"/>
        <c:marker>
          <c:symbol val="none"/>
        </c:marker>
      </c:pivotFmt>
      <c:pivotFmt>
        <c:idx val="311"/>
        <c:marker>
          <c:symbol val="none"/>
        </c:marker>
      </c:pivotFmt>
      <c:pivotFmt>
        <c:idx val="312"/>
        <c:marker>
          <c:symbol val="none"/>
        </c:marker>
      </c:pivotFmt>
      <c:pivotFmt>
        <c:idx val="313"/>
        <c:marker>
          <c:symbol val="none"/>
        </c:marker>
      </c:pivotFmt>
      <c:pivotFmt>
        <c:idx val="314"/>
        <c:marker>
          <c:symbol val="none"/>
        </c:marker>
      </c:pivotFmt>
      <c:pivotFmt>
        <c:idx val="315"/>
        <c:marker>
          <c:symbol val="none"/>
        </c:marker>
      </c:pivotFmt>
      <c:pivotFmt>
        <c:idx val="316"/>
        <c:marker>
          <c:symbol val="none"/>
        </c:marker>
      </c:pivotFmt>
      <c:pivotFmt>
        <c:idx val="317"/>
        <c:marker>
          <c:symbol val="none"/>
        </c:marker>
      </c:pivotFmt>
      <c:pivotFmt>
        <c:idx val="318"/>
        <c:marker>
          <c:symbol val="none"/>
        </c:marker>
      </c:pivotFmt>
      <c:pivotFmt>
        <c:idx val="319"/>
        <c:marker>
          <c:symbol val="none"/>
        </c:marker>
      </c:pivotFmt>
      <c:pivotFmt>
        <c:idx val="320"/>
        <c:marker>
          <c:symbol val="none"/>
        </c:marker>
      </c:pivotFmt>
      <c:pivotFmt>
        <c:idx val="321"/>
        <c:marker>
          <c:symbol val="none"/>
        </c:marker>
      </c:pivotFmt>
      <c:pivotFmt>
        <c:idx val="322"/>
        <c:marker>
          <c:symbol val="none"/>
        </c:marker>
      </c:pivotFmt>
      <c:pivotFmt>
        <c:idx val="323"/>
        <c:marker>
          <c:symbol val="none"/>
        </c:marker>
      </c:pivotFmt>
      <c:pivotFmt>
        <c:idx val="324"/>
        <c:marker>
          <c:symbol val="none"/>
        </c:marker>
      </c:pivotFmt>
      <c:pivotFmt>
        <c:idx val="325"/>
        <c:marker>
          <c:symbol val="none"/>
        </c:marker>
      </c:pivotFmt>
      <c:pivotFmt>
        <c:idx val="326"/>
        <c:marker>
          <c:symbol val="none"/>
        </c:marker>
      </c:pivotFmt>
      <c:pivotFmt>
        <c:idx val="327"/>
        <c:marker>
          <c:symbol val="none"/>
        </c:marker>
      </c:pivotFmt>
      <c:pivotFmt>
        <c:idx val="328"/>
        <c:marker>
          <c:symbol val="none"/>
        </c:marker>
      </c:pivotFmt>
      <c:pivotFmt>
        <c:idx val="329"/>
        <c:marker>
          <c:symbol val="none"/>
        </c:marker>
      </c:pivotFmt>
      <c:pivotFmt>
        <c:idx val="330"/>
        <c:marker>
          <c:symbol val="none"/>
        </c:marker>
      </c:pivotFmt>
      <c:pivotFmt>
        <c:idx val="331"/>
        <c:marker>
          <c:symbol val="none"/>
        </c:marker>
      </c:pivotFmt>
      <c:pivotFmt>
        <c:idx val="332"/>
        <c:marker>
          <c:symbol val="none"/>
        </c:marker>
      </c:pivotFmt>
      <c:pivotFmt>
        <c:idx val="333"/>
        <c:marker>
          <c:symbol val="none"/>
        </c:marker>
      </c:pivotFmt>
      <c:pivotFmt>
        <c:idx val="334"/>
        <c:marker>
          <c:symbol val="none"/>
        </c:marker>
      </c:pivotFmt>
      <c:pivotFmt>
        <c:idx val="335"/>
        <c:marker>
          <c:symbol val="none"/>
        </c:marker>
      </c:pivotFmt>
      <c:pivotFmt>
        <c:idx val="336"/>
        <c:marker>
          <c:symbol val="none"/>
        </c:marker>
      </c:pivotFmt>
      <c:pivotFmt>
        <c:idx val="337"/>
        <c:marker>
          <c:symbol val="none"/>
        </c:marker>
      </c:pivotFmt>
      <c:pivotFmt>
        <c:idx val="338"/>
        <c:marker>
          <c:symbol val="none"/>
        </c:marker>
      </c:pivotFmt>
      <c:pivotFmt>
        <c:idx val="339"/>
        <c:marker>
          <c:symbol val="none"/>
        </c:marker>
      </c:pivotFmt>
      <c:pivotFmt>
        <c:idx val="340"/>
        <c:marker>
          <c:symbol val="none"/>
        </c:marker>
      </c:pivotFmt>
      <c:pivotFmt>
        <c:idx val="341"/>
        <c:marker>
          <c:symbol val="none"/>
        </c:marker>
      </c:pivotFmt>
      <c:pivotFmt>
        <c:idx val="342"/>
        <c:marker>
          <c:symbol val="none"/>
        </c:marker>
      </c:pivotFmt>
      <c:pivotFmt>
        <c:idx val="343"/>
        <c:marker>
          <c:symbol val="none"/>
        </c:marker>
      </c:pivotFmt>
      <c:pivotFmt>
        <c:idx val="344"/>
        <c:marker>
          <c:symbol val="none"/>
        </c:marker>
      </c:pivotFmt>
      <c:pivotFmt>
        <c:idx val="345"/>
        <c:marker>
          <c:symbol val="none"/>
        </c:marker>
      </c:pivotFmt>
      <c:pivotFmt>
        <c:idx val="346"/>
        <c:marker>
          <c:symbol val="none"/>
        </c:marker>
      </c:pivotFmt>
      <c:pivotFmt>
        <c:idx val="347"/>
        <c:marker>
          <c:symbol val="none"/>
        </c:marker>
      </c:pivotFmt>
      <c:pivotFmt>
        <c:idx val="348"/>
        <c:marker>
          <c:symbol val="none"/>
        </c:marker>
      </c:pivotFmt>
      <c:pivotFmt>
        <c:idx val="349"/>
        <c:marker>
          <c:symbol val="none"/>
        </c:marker>
      </c:pivotFmt>
      <c:pivotFmt>
        <c:idx val="350"/>
        <c:marker>
          <c:symbol val="none"/>
        </c:marker>
      </c:pivotFmt>
      <c:pivotFmt>
        <c:idx val="351"/>
        <c:marker>
          <c:symbol val="none"/>
        </c:marker>
      </c:pivotFmt>
      <c:pivotFmt>
        <c:idx val="352"/>
        <c:marker>
          <c:symbol val="none"/>
        </c:marker>
      </c:pivotFmt>
      <c:pivotFmt>
        <c:idx val="353"/>
        <c:marker>
          <c:symbol val="none"/>
        </c:marker>
      </c:pivotFmt>
      <c:pivotFmt>
        <c:idx val="354"/>
        <c:marker>
          <c:symbol val="none"/>
        </c:marker>
      </c:pivotFmt>
      <c:pivotFmt>
        <c:idx val="355"/>
        <c:marker>
          <c:symbol val="none"/>
        </c:marker>
      </c:pivotFmt>
      <c:pivotFmt>
        <c:idx val="356"/>
        <c:marker>
          <c:symbol val="none"/>
        </c:marker>
      </c:pivotFmt>
      <c:pivotFmt>
        <c:idx val="357"/>
        <c:marker>
          <c:symbol val="none"/>
        </c:marker>
      </c:pivotFmt>
      <c:pivotFmt>
        <c:idx val="358"/>
        <c:marker>
          <c:symbol val="none"/>
        </c:marker>
      </c:pivotFmt>
      <c:pivotFmt>
        <c:idx val="359"/>
        <c:marker>
          <c:symbol val="none"/>
        </c:marker>
      </c:pivotFmt>
      <c:pivotFmt>
        <c:idx val="360"/>
        <c:marker>
          <c:symbol val="none"/>
        </c:marker>
      </c:pivotFmt>
      <c:pivotFmt>
        <c:idx val="361"/>
        <c:marker>
          <c:symbol val="none"/>
        </c:marker>
      </c:pivotFmt>
      <c:pivotFmt>
        <c:idx val="362"/>
        <c:marker>
          <c:symbol val="none"/>
        </c:marker>
      </c:pivotFmt>
      <c:pivotFmt>
        <c:idx val="363"/>
        <c:marker>
          <c:symbol val="none"/>
        </c:marker>
      </c:pivotFmt>
      <c:pivotFmt>
        <c:idx val="364"/>
        <c:marker>
          <c:symbol val="none"/>
        </c:marker>
      </c:pivotFmt>
      <c:pivotFmt>
        <c:idx val="365"/>
        <c:marker>
          <c:symbol val="none"/>
        </c:marker>
      </c:pivotFmt>
      <c:pivotFmt>
        <c:idx val="366"/>
        <c:marker>
          <c:symbol val="none"/>
        </c:marker>
      </c:pivotFmt>
      <c:pivotFmt>
        <c:idx val="367"/>
        <c:marker>
          <c:symbol val="none"/>
        </c:marker>
      </c:pivotFmt>
      <c:pivotFmt>
        <c:idx val="368"/>
        <c:marker>
          <c:symbol val="none"/>
        </c:marker>
      </c:pivotFmt>
      <c:pivotFmt>
        <c:idx val="369"/>
        <c:marker>
          <c:symbol val="none"/>
        </c:marker>
      </c:pivotFmt>
      <c:pivotFmt>
        <c:idx val="370"/>
        <c:marker>
          <c:symbol val="none"/>
        </c:marker>
      </c:pivotFmt>
      <c:pivotFmt>
        <c:idx val="371"/>
        <c:marker>
          <c:symbol val="none"/>
        </c:marker>
      </c:pivotFmt>
      <c:pivotFmt>
        <c:idx val="372"/>
        <c:marker>
          <c:symbol val="none"/>
        </c:marker>
      </c:pivotFmt>
      <c:pivotFmt>
        <c:idx val="373"/>
        <c:marker>
          <c:symbol val="none"/>
        </c:marker>
      </c:pivotFmt>
      <c:pivotFmt>
        <c:idx val="374"/>
        <c:marker>
          <c:symbol val="none"/>
        </c:marker>
      </c:pivotFmt>
      <c:pivotFmt>
        <c:idx val="375"/>
        <c:marker>
          <c:symbol val="none"/>
        </c:marker>
      </c:pivotFmt>
      <c:pivotFmt>
        <c:idx val="376"/>
        <c:marker>
          <c:symbol val="none"/>
        </c:marker>
      </c:pivotFmt>
      <c:pivotFmt>
        <c:idx val="377"/>
        <c:marker>
          <c:symbol val="none"/>
        </c:marker>
      </c:pivotFmt>
      <c:pivotFmt>
        <c:idx val="378"/>
        <c:marker>
          <c:symbol val="none"/>
        </c:marker>
      </c:pivotFmt>
      <c:pivotFmt>
        <c:idx val="379"/>
        <c:marker>
          <c:symbol val="none"/>
        </c:marker>
      </c:pivotFmt>
      <c:pivotFmt>
        <c:idx val="380"/>
        <c:marker>
          <c:symbol val="none"/>
        </c:marker>
      </c:pivotFmt>
      <c:pivotFmt>
        <c:idx val="381"/>
        <c:marker>
          <c:symbol val="none"/>
        </c:marker>
      </c:pivotFmt>
      <c:pivotFmt>
        <c:idx val="382"/>
        <c:marker>
          <c:symbol val="none"/>
        </c:marker>
      </c:pivotFmt>
      <c:pivotFmt>
        <c:idx val="383"/>
        <c:marker>
          <c:symbol val="none"/>
        </c:marker>
      </c:pivotFmt>
      <c:pivotFmt>
        <c:idx val="384"/>
        <c:marker>
          <c:symbol val="none"/>
        </c:marker>
      </c:pivotFmt>
      <c:pivotFmt>
        <c:idx val="385"/>
        <c:marker>
          <c:symbol val="none"/>
        </c:marker>
      </c:pivotFmt>
      <c:pivotFmt>
        <c:idx val="386"/>
        <c:marker>
          <c:symbol val="none"/>
        </c:marker>
      </c:pivotFmt>
      <c:pivotFmt>
        <c:idx val="387"/>
        <c:marker>
          <c:symbol val="none"/>
        </c:marker>
      </c:pivotFmt>
      <c:pivotFmt>
        <c:idx val="388"/>
        <c:marker>
          <c:symbol val="none"/>
        </c:marker>
      </c:pivotFmt>
      <c:pivotFmt>
        <c:idx val="389"/>
        <c:marker>
          <c:symbol val="none"/>
        </c:marker>
      </c:pivotFmt>
      <c:pivotFmt>
        <c:idx val="390"/>
        <c:marker>
          <c:symbol val="none"/>
        </c:marker>
      </c:pivotFmt>
      <c:pivotFmt>
        <c:idx val="391"/>
        <c:marker>
          <c:symbol val="none"/>
        </c:marker>
      </c:pivotFmt>
      <c:pivotFmt>
        <c:idx val="392"/>
        <c:marker>
          <c:symbol val="none"/>
        </c:marker>
      </c:pivotFmt>
      <c:pivotFmt>
        <c:idx val="393"/>
        <c:marker>
          <c:symbol val="none"/>
        </c:marker>
      </c:pivotFmt>
      <c:pivotFmt>
        <c:idx val="394"/>
        <c:marker>
          <c:symbol val="none"/>
        </c:marker>
      </c:pivotFmt>
      <c:pivotFmt>
        <c:idx val="395"/>
        <c:marker>
          <c:symbol val="none"/>
        </c:marker>
      </c:pivotFmt>
      <c:pivotFmt>
        <c:idx val="396"/>
        <c:marker>
          <c:symbol val="none"/>
        </c:marker>
      </c:pivotFmt>
      <c:pivotFmt>
        <c:idx val="397"/>
        <c:marker>
          <c:symbol val="none"/>
        </c:marker>
      </c:pivotFmt>
      <c:pivotFmt>
        <c:idx val="398"/>
        <c:marker>
          <c:symbol val="none"/>
        </c:marker>
      </c:pivotFmt>
      <c:pivotFmt>
        <c:idx val="399"/>
        <c:marker>
          <c:symbol val="none"/>
        </c:marker>
      </c:pivotFmt>
      <c:pivotFmt>
        <c:idx val="400"/>
        <c:marker>
          <c:symbol val="none"/>
        </c:marker>
      </c:pivotFmt>
      <c:pivotFmt>
        <c:idx val="401"/>
        <c:marker>
          <c:symbol val="none"/>
        </c:marker>
      </c:pivotFmt>
      <c:pivotFmt>
        <c:idx val="402"/>
        <c:marker>
          <c:symbol val="none"/>
        </c:marker>
      </c:pivotFmt>
      <c:pivotFmt>
        <c:idx val="403"/>
        <c:marker>
          <c:symbol val="none"/>
        </c:marker>
      </c:pivotFmt>
      <c:pivotFmt>
        <c:idx val="404"/>
        <c:marker>
          <c:symbol val="none"/>
        </c:marker>
      </c:pivotFmt>
      <c:pivotFmt>
        <c:idx val="405"/>
        <c:marker>
          <c:symbol val="none"/>
        </c:marker>
      </c:pivotFmt>
      <c:pivotFmt>
        <c:idx val="406"/>
        <c:marker>
          <c:symbol val="none"/>
        </c:marker>
      </c:pivotFmt>
      <c:pivotFmt>
        <c:idx val="407"/>
        <c:marker>
          <c:symbol val="none"/>
        </c:marker>
      </c:pivotFmt>
      <c:pivotFmt>
        <c:idx val="408"/>
        <c:marker>
          <c:symbol val="none"/>
        </c:marker>
      </c:pivotFmt>
      <c:pivotFmt>
        <c:idx val="409"/>
        <c:marker>
          <c:symbol val="none"/>
        </c:marker>
      </c:pivotFmt>
      <c:pivotFmt>
        <c:idx val="410"/>
        <c:marker>
          <c:symbol val="none"/>
        </c:marker>
      </c:pivotFmt>
      <c:pivotFmt>
        <c:idx val="411"/>
        <c:marker>
          <c:symbol val="none"/>
        </c:marker>
      </c:pivotFmt>
      <c:pivotFmt>
        <c:idx val="412"/>
        <c:spPr>
          <a:solidFill>
            <a:schemeClr val="accent4"/>
          </a:solidFill>
        </c:spPr>
        <c:marker>
          <c:symbol val="none"/>
        </c:marker>
      </c:pivotFmt>
      <c:pivotFmt>
        <c:idx val="413"/>
        <c:marker>
          <c:symbol val="none"/>
        </c:marker>
      </c:pivotFmt>
      <c:pivotFmt>
        <c:idx val="414"/>
        <c:marker>
          <c:symbol val="none"/>
        </c:marker>
      </c:pivotFmt>
      <c:pivotFmt>
        <c:idx val="415"/>
        <c:marker>
          <c:symbol val="none"/>
        </c:marker>
      </c:pivotFmt>
      <c:pivotFmt>
        <c:idx val="416"/>
        <c:marker>
          <c:symbol val="none"/>
        </c:marker>
      </c:pivotFmt>
      <c:pivotFmt>
        <c:idx val="417"/>
        <c:marker>
          <c:symbol val="none"/>
        </c:marker>
      </c:pivotFmt>
      <c:pivotFmt>
        <c:idx val="418"/>
        <c:marker>
          <c:symbol val="none"/>
        </c:marker>
      </c:pivotFmt>
      <c:pivotFmt>
        <c:idx val="419"/>
        <c:marker>
          <c:symbol val="none"/>
        </c:marker>
      </c:pivotFmt>
      <c:pivotFmt>
        <c:idx val="420"/>
        <c:marker>
          <c:symbol val="none"/>
        </c:marker>
      </c:pivotFmt>
      <c:pivotFmt>
        <c:idx val="421"/>
        <c:marker>
          <c:symbol val="none"/>
        </c:marker>
      </c:pivotFmt>
      <c:pivotFmt>
        <c:idx val="422"/>
        <c:marker>
          <c:symbol val="none"/>
        </c:marker>
      </c:pivotFmt>
      <c:pivotFmt>
        <c:idx val="423"/>
        <c:marker>
          <c:symbol val="none"/>
        </c:marker>
      </c:pivotFmt>
      <c:pivotFmt>
        <c:idx val="424"/>
        <c:marker>
          <c:symbol val="none"/>
        </c:marker>
      </c:pivotFmt>
      <c:pivotFmt>
        <c:idx val="425"/>
        <c:marker>
          <c:symbol val="none"/>
        </c:marker>
      </c:pivotFmt>
      <c:pivotFmt>
        <c:idx val="426"/>
        <c:marker>
          <c:symbol val="none"/>
        </c:marker>
      </c:pivotFmt>
      <c:pivotFmt>
        <c:idx val="427"/>
        <c:marker>
          <c:symbol val="none"/>
        </c:marker>
      </c:pivotFmt>
      <c:pivotFmt>
        <c:idx val="428"/>
        <c:marker>
          <c:symbol val="none"/>
        </c:marker>
      </c:pivotFmt>
      <c:pivotFmt>
        <c:idx val="429"/>
        <c:marker>
          <c:symbol val="none"/>
        </c:marker>
      </c:pivotFmt>
      <c:pivotFmt>
        <c:idx val="430"/>
        <c:marker>
          <c:symbol val="none"/>
        </c:marker>
      </c:pivotFmt>
      <c:pivotFmt>
        <c:idx val="431"/>
        <c:marker>
          <c:symbol val="none"/>
        </c:marker>
      </c:pivotFmt>
      <c:pivotFmt>
        <c:idx val="432"/>
        <c:marker>
          <c:symbol val="none"/>
        </c:marker>
      </c:pivotFmt>
      <c:pivotFmt>
        <c:idx val="433"/>
        <c:marker>
          <c:symbol val="none"/>
        </c:marker>
      </c:pivotFmt>
      <c:pivotFmt>
        <c:idx val="434"/>
        <c:marker>
          <c:symbol val="none"/>
        </c:marker>
      </c:pivotFmt>
      <c:pivotFmt>
        <c:idx val="435"/>
        <c:marker>
          <c:symbol val="none"/>
        </c:marker>
      </c:pivotFmt>
      <c:pivotFmt>
        <c:idx val="436"/>
        <c:marker>
          <c:symbol val="none"/>
        </c:marker>
      </c:pivotFmt>
      <c:pivotFmt>
        <c:idx val="437"/>
        <c:marker>
          <c:symbol val="none"/>
        </c:marker>
      </c:pivotFmt>
      <c:pivotFmt>
        <c:idx val="438"/>
        <c:marker>
          <c:symbol val="none"/>
        </c:marker>
      </c:pivotFmt>
      <c:pivotFmt>
        <c:idx val="439"/>
        <c:marker>
          <c:symbol val="none"/>
        </c:marker>
      </c:pivotFmt>
      <c:pivotFmt>
        <c:idx val="440"/>
        <c:marker>
          <c:symbol val="none"/>
        </c:marker>
      </c:pivotFmt>
      <c:pivotFmt>
        <c:idx val="441"/>
        <c:marker>
          <c:symbol val="none"/>
        </c:marker>
      </c:pivotFmt>
      <c:pivotFmt>
        <c:idx val="442"/>
        <c:marker>
          <c:symbol val="none"/>
        </c:marker>
      </c:pivotFmt>
      <c:pivotFmt>
        <c:idx val="443"/>
        <c:marker>
          <c:symbol val="none"/>
        </c:marker>
      </c:pivotFmt>
      <c:pivotFmt>
        <c:idx val="444"/>
        <c:marker>
          <c:symbol val="none"/>
        </c:marker>
      </c:pivotFmt>
      <c:pivotFmt>
        <c:idx val="445"/>
        <c:marker>
          <c:symbol val="none"/>
        </c:marker>
      </c:pivotFmt>
      <c:pivotFmt>
        <c:idx val="446"/>
        <c:spPr>
          <a:solidFill>
            <a:srgbClr val="FFFF00"/>
          </a:solidFill>
        </c:spPr>
        <c:marker>
          <c:symbol val="none"/>
        </c:marker>
      </c:pivotFmt>
      <c:pivotFmt>
        <c:idx val="447"/>
        <c:marker>
          <c:symbol val="none"/>
        </c:marker>
      </c:pivotFmt>
      <c:pivotFmt>
        <c:idx val="448"/>
        <c:spPr>
          <a:solidFill>
            <a:srgbClr val="FFC000"/>
          </a:solidFill>
        </c:spPr>
        <c:marker>
          <c:symbol val="none"/>
        </c:marker>
      </c:pivotFmt>
      <c:pivotFmt>
        <c:idx val="449"/>
        <c:spPr>
          <a:solidFill>
            <a:schemeClr val="accent6"/>
          </a:solidFill>
        </c:spPr>
        <c:marker>
          <c:symbol val="none"/>
        </c:marker>
      </c:pivotFmt>
      <c:pivotFmt>
        <c:idx val="450"/>
        <c:marker>
          <c:symbol val="none"/>
        </c:marker>
      </c:pivotFmt>
      <c:pivotFmt>
        <c:idx val="451"/>
        <c:marker>
          <c:symbol val="none"/>
        </c:marker>
      </c:pivotFmt>
      <c:pivotFmt>
        <c:idx val="452"/>
        <c:marker>
          <c:symbol val="none"/>
        </c:marker>
      </c:pivotFmt>
      <c:pivotFmt>
        <c:idx val="453"/>
        <c:marker>
          <c:symbol val="none"/>
        </c:marker>
      </c:pivotFmt>
      <c:pivotFmt>
        <c:idx val="454"/>
        <c:marker>
          <c:symbol val="none"/>
        </c:marker>
      </c:pivotFmt>
      <c:pivotFmt>
        <c:idx val="455"/>
        <c:marker>
          <c:symbol val="none"/>
        </c:marker>
      </c:pivotFmt>
      <c:pivotFmt>
        <c:idx val="456"/>
        <c:marker>
          <c:symbol val="none"/>
        </c:marker>
      </c:pivotFmt>
      <c:pivotFmt>
        <c:idx val="457"/>
        <c:marker>
          <c:symbol val="none"/>
        </c:marker>
      </c:pivotFmt>
      <c:pivotFmt>
        <c:idx val="458"/>
        <c:marker>
          <c:symbol val="none"/>
        </c:marker>
      </c:pivotFmt>
      <c:pivotFmt>
        <c:idx val="459"/>
        <c:marker>
          <c:symbol val="none"/>
        </c:marker>
      </c:pivotFmt>
      <c:pivotFmt>
        <c:idx val="460"/>
        <c:spPr>
          <a:solidFill>
            <a:schemeClr val="accent1"/>
          </a:solidFill>
        </c:spPr>
        <c:marker>
          <c:symbol val="none"/>
        </c:marker>
      </c:pivotFmt>
      <c:pivotFmt>
        <c:idx val="461"/>
        <c:marker>
          <c:symbol val="none"/>
        </c:marker>
      </c:pivotFmt>
      <c:pivotFmt>
        <c:idx val="462"/>
        <c:marker>
          <c:symbol val="none"/>
        </c:marker>
      </c:pivotFmt>
      <c:pivotFmt>
        <c:idx val="463"/>
        <c:marker>
          <c:symbol val="none"/>
        </c:marker>
      </c:pivotFmt>
      <c:pivotFmt>
        <c:idx val="464"/>
        <c:marker>
          <c:symbol val="none"/>
        </c:marker>
      </c:pivotFmt>
      <c:pivotFmt>
        <c:idx val="465"/>
        <c:marker>
          <c:symbol val="none"/>
        </c:marker>
      </c:pivotFmt>
      <c:pivotFmt>
        <c:idx val="466"/>
        <c:marker>
          <c:symbol val="none"/>
        </c:marker>
      </c:pivotFmt>
      <c:pivotFmt>
        <c:idx val="467"/>
        <c:marker>
          <c:symbol val="none"/>
        </c:marker>
      </c:pivotFmt>
      <c:pivotFmt>
        <c:idx val="468"/>
        <c:marker>
          <c:symbol val="none"/>
        </c:marker>
      </c:pivotFmt>
      <c:pivotFmt>
        <c:idx val="469"/>
        <c:marker>
          <c:symbol val="none"/>
        </c:marker>
      </c:pivotFmt>
      <c:pivotFmt>
        <c:idx val="470"/>
        <c:marker>
          <c:symbol val="none"/>
        </c:marker>
      </c:pivotFmt>
      <c:pivotFmt>
        <c:idx val="471"/>
        <c:spPr>
          <a:solidFill>
            <a:schemeClr val="accent2"/>
          </a:solidFill>
        </c:spPr>
        <c:marker>
          <c:symbol val="none"/>
        </c:marker>
      </c:pivotFmt>
      <c:pivotFmt>
        <c:idx val="472"/>
        <c:marker>
          <c:symbol val="none"/>
        </c:marker>
      </c:pivotFmt>
      <c:pivotFmt>
        <c:idx val="473"/>
        <c:marker>
          <c:symbol val="none"/>
        </c:marker>
      </c:pivotFmt>
      <c:pivotFmt>
        <c:idx val="474"/>
        <c:marker>
          <c:symbol val="none"/>
        </c:marker>
      </c:pivotFmt>
      <c:pivotFmt>
        <c:idx val="475"/>
        <c:marker>
          <c:symbol val="none"/>
        </c:marker>
      </c:pivotFmt>
      <c:pivotFmt>
        <c:idx val="476"/>
        <c:marker>
          <c:symbol val="none"/>
        </c:marker>
      </c:pivotFmt>
      <c:pivotFmt>
        <c:idx val="477"/>
        <c:marker>
          <c:symbol val="none"/>
        </c:marker>
      </c:pivotFmt>
      <c:pivotFmt>
        <c:idx val="478"/>
        <c:marker>
          <c:symbol val="none"/>
        </c:marker>
      </c:pivotFmt>
      <c:pivotFmt>
        <c:idx val="479"/>
        <c:marker>
          <c:symbol val="none"/>
        </c:marker>
      </c:pivotFmt>
      <c:pivotFmt>
        <c:idx val="480"/>
        <c:marker>
          <c:symbol val="none"/>
        </c:marker>
      </c:pivotFmt>
      <c:pivotFmt>
        <c:idx val="481"/>
        <c:spPr>
          <a:solidFill>
            <a:srgbClr val="00B050"/>
          </a:solidFill>
        </c:spPr>
        <c:marker>
          <c:symbol val="none"/>
        </c:marker>
      </c:pivotFmt>
      <c:pivotFmt>
        <c:idx val="482"/>
        <c:marker>
          <c:symbol val="none"/>
        </c:marker>
      </c:pivotFmt>
      <c:pivotFmt>
        <c:idx val="483"/>
        <c:marker>
          <c:symbol val="none"/>
        </c:marker>
      </c:pivotFmt>
      <c:pivotFmt>
        <c:idx val="484"/>
        <c:marker>
          <c:symbol val="none"/>
        </c:marker>
      </c:pivotFmt>
      <c:pivotFmt>
        <c:idx val="485"/>
        <c:marker>
          <c:symbol val="none"/>
        </c:marker>
      </c:pivotFmt>
      <c:pivotFmt>
        <c:idx val="486"/>
        <c:marker>
          <c:symbol val="none"/>
        </c:marker>
      </c:pivotFmt>
      <c:pivotFmt>
        <c:idx val="487"/>
        <c:marker>
          <c:symbol val="none"/>
        </c:marker>
      </c:pivotFmt>
      <c:pivotFmt>
        <c:idx val="488"/>
        <c:marker>
          <c:symbol val="none"/>
        </c:marker>
      </c:pivotFmt>
      <c:pivotFmt>
        <c:idx val="489"/>
        <c:marker>
          <c:symbol val="none"/>
        </c:marker>
      </c:pivotFmt>
      <c:pivotFmt>
        <c:idx val="490"/>
        <c:marker>
          <c:symbol val="none"/>
        </c:marker>
      </c:pivotFmt>
      <c:pivotFmt>
        <c:idx val="491"/>
        <c:marker>
          <c:symbol val="none"/>
        </c:marker>
      </c:pivotFmt>
      <c:pivotFmt>
        <c:idx val="492"/>
        <c:marker>
          <c:symbol val="none"/>
        </c:marker>
      </c:pivotFmt>
      <c:pivotFmt>
        <c:idx val="493"/>
        <c:marker>
          <c:symbol val="none"/>
        </c:marker>
      </c:pivotFmt>
      <c:pivotFmt>
        <c:idx val="494"/>
        <c:marker>
          <c:symbol val="none"/>
        </c:marker>
      </c:pivotFmt>
      <c:pivotFmt>
        <c:idx val="495"/>
        <c:marker>
          <c:symbol val="none"/>
        </c:marker>
      </c:pivotFmt>
      <c:pivotFmt>
        <c:idx val="496"/>
        <c:marker>
          <c:symbol val="none"/>
        </c:marker>
      </c:pivotFmt>
      <c:pivotFmt>
        <c:idx val="497"/>
        <c:marker>
          <c:symbol val="none"/>
        </c:marker>
      </c:pivotFmt>
      <c:pivotFmt>
        <c:idx val="498"/>
        <c:spPr>
          <a:solidFill>
            <a:schemeClr val="accent3"/>
          </a:solidFill>
        </c:spPr>
        <c:marker>
          <c:symbol val="none"/>
        </c:marker>
      </c:pivotFmt>
      <c:pivotFmt>
        <c:idx val="499"/>
        <c:marker>
          <c:symbol val="none"/>
        </c:marker>
      </c:pivotFmt>
      <c:pivotFmt>
        <c:idx val="500"/>
        <c:marker>
          <c:symbol val="none"/>
        </c:marker>
      </c:pivotFmt>
      <c:pivotFmt>
        <c:idx val="501"/>
        <c:marker>
          <c:symbol val="none"/>
        </c:marker>
      </c:pivotFmt>
      <c:pivotFmt>
        <c:idx val="502"/>
        <c:marker>
          <c:symbol val="none"/>
        </c:marker>
      </c:pivotFmt>
      <c:pivotFmt>
        <c:idx val="503"/>
        <c:marker>
          <c:symbol val="none"/>
        </c:marker>
      </c:pivotFmt>
      <c:pivotFmt>
        <c:idx val="504"/>
        <c:marker>
          <c:symbol val="none"/>
        </c:marker>
      </c:pivotFmt>
      <c:pivotFmt>
        <c:idx val="505"/>
        <c:marker>
          <c:symbol val="none"/>
        </c:marker>
      </c:pivotFmt>
      <c:pivotFmt>
        <c:idx val="506"/>
        <c:marker>
          <c:symbol val="none"/>
        </c:marker>
      </c:pivotFmt>
      <c:pivotFmt>
        <c:idx val="507"/>
        <c:marker>
          <c:symbol val="none"/>
        </c:marker>
      </c:pivotFmt>
      <c:pivotFmt>
        <c:idx val="508"/>
        <c:marker>
          <c:symbol val="none"/>
        </c:marker>
      </c:pivotFmt>
      <c:pivotFmt>
        <c:idx val="509"/>
        <c:marker>
          <c:symbol val="none"/>
        </c:marker>
      </c:pivotFmt>
      <c:pivotFmt>
        <c:idx val="510"/>
        <c:marker>
          <c:symbol val="none"/>
        </c:marker>
      </c:pivotFmt>
      <c:pivotFmt>
        <c:idx val="511"/>
        <c:marker>
          <c:symbol val="none"/>
        </c:marker>
      </c:pivotFmt>
      <c:pivotFmt>
        <c:idx val="512"/>
        <c:marker>
          <c:symbol val="none"/>
        </c:marker>
      </c:pivotFmt>
      <c:pivotFmt>
        <c:idx val="513"/>
        <c:marker>
          <c:symbol val="none"/>
        </c:marker>
      </c:pivotFmt>
      <c:pivotFmt>
        <c:idx val="514"/>
        <c:marker>
          <c:symbol val="none"/>
        </c:marker>
      </c:pivotFmt>
      <c:pivotFmt>
        <c:idx val="515"/>
        <c:marker>
          <c:symbol val="none"/>
        </c:marker>
      </c:pivotFmt>
      <c:pivotFmt>
        <c:idx val="516"/>
        <c:marker>
          <c:symbol val="none"/>
        </c:marker>
      </c:pivotFmt>
      <c:pivotFmt>
        <c:idx val="517"/>
        <c:marker>
          <c:symbol val="none"/>
        </c:marker>
      </c:pivotFmt>
      <c:pivotFmt>
        <c:idx val="518"/>
        <c:marker>
          <c:symbol val="none"/>
        </c:marker>
      </c:pivotFmt>
      <c:pivotFmt>
        <c:idx val="519"/>
        <c:marker>
          <c:symbol val="none"/>
        </c:marker>
      </c:pivotFmt>
      <c:pivotFmt>
        <c:idx val="520"/>
        <c:marker>
          <c:symbol val="none"/>
        </c:marker>
      </c:pivotFmt>
      <c:pivotFmt>
        <c:idx val="521"/>
        <c:spPr>
          <a:solidFill>
            <a:schemeClr val="accent3">
              <a:lumMod val="60000"/>
              <a:lumOff val="40000"/>
            </a:schemeClr>
          </a:solidFill>
        </c:spPr>
        <c:marker>
          <c:symbol val="none"/>
        </c:marker>
      </c:pivotFmt>
      <c:pivotFmt>
        <c:idx val="522"/>
        <c:spPr>
          <a:solidFill>
            <a:schemeClr val="bg2">
              <a:lumMod val="75000"/>
            </a:schemeClr>
          </a:solidFill>
        </c:spPr>
        <c:marker>
          <c:symbol val="none"/>
        </c:marker>
      </c:pivotFmt>
      <c:pivotFmt>
        <c:idx val="523"/>
        <c:spPr>
          <a:solidFill>
            <a:schemeClr val="tx2"/>
          </a:solidFill>
        </c:spPr>
        <c:marker>
          <c:symbol val="none"/>
        </c:marker>
      </c:pivotFmt>
      <c:pivotFmt>
        <c:idx val="524"/>
        <c:spPr>
          <a:solidFill>
            <a:srgbClr val="FFFF00"/>
          </a:solidFill>
        </c:spPr>
        <c:marker>
          <c:symbol val="none"/>
        </c:marker>
      </c:pivotFmt>
      <c:pivotFmt>
        <c:idx val="525"/>
        <c:spPr>
          <a:solidFill>
            <a:schemeClr val="accent4"/>
          </a:solidFill>
        </c:spPr>
        <c:marker>
          <c:symbol val="none"/>
        </c:marker>
      </c:pivotFmt>
      <c:pivotFmt>
        <c:idx val="526"/>
        <c:spPr>
          <a:solidFill>
            <a:srgbClr val="00B050"/>
          </a:solidFill>
        </c:spPr>
        <c:marker>
          <c:symbol val="none"/>
        </c:marker>
      </c:pivotFmt>
      <c:pivotFmt>
        <c:idx val="527"/>
        <c:spPr>
          <a:solidFill>
            <a:srgbClr val="FFC000"/>
          </a:solidFill>
        </c:spPr>
        <c:marker>
          <c:symbol val="none"/>
        </c:marker>
      </c:pivotFmt>
      <c:pivotFmt>
        <c:idx val="528"/>
        <c:spPr>
          <a:solidFill>
            <a:srgbClr val="4BBFFF"/>
          </a:solidFill>
        </c:spPr>
        <c:marker>
          <c:symbol val="none"/>
        </c:marker>
      </c:pivotFmt>
      <c:pivotFmt>
        <c:idx val="529"/>
        <c:spPr>
          <a:solidFill>
            <a:schemeClr val="accent3"/>
          </a:solidFill>
        </c:spPr>
        <c:marker>
          <c:symbol val="none"/>
        </c:marker>
      </c:pivotFmt>
      <c:pivotFmt>
        <c:idx val="530"/>
        <c:spPr>
          <a:solidFill>
            <a:schemeClr val="accent2"/>
          </a:solidFill>
        </c:spPr>
        <c:marker>
          <c:symbol val="none"/>
        </c:marker>
      </c:pivotFmt>
      <c:pivotFmt>
        <c:idx val="531"/>
        <c:marker>
          <c:symbol val="none"/>
        </c:marker>
      </c:pivotFmt>
      <c:pivotFmt>
        <c:idx val="532"/>
        <c:marker>
          <c:symbol val="none"/>
        </c:marker>
      </c:pivotFmt>
      <c:pivotFmt>
        <c:idx val="533"/>
        <c:marker>
          <c:symbol val="none"/>
        </c:marker>
      </c:pivotFmt>
      <c:pivotFmt>
        <c:idx val="534"/>
        <c:marker>
          <c:symbol val="none"/>
        </c:marker>
      </c:pivotFmt>
      <c:pivotFmt>
        <c:idx val="535"/>
        <c:marker>
          <c:symbol val="none"/>
        </c:marker>
      </c:pivotFmt>
      <c:pivotFmt>
        <c:idx val="536"/>
        <c:marker>
          <c:symbol val="none"/>
        </c:marker>
      </c:pivotFmt>
      <c:pivotFmt>
        <c:idx val="537"/>
        <c:marker>
          <c:symbol val="none"/>
        </c:marker>
      </c:pivotFmt>
      <c:pivotFmt>
        <c:idx val="538"/>
        <c:marker>
          <c:symbol val="none"/>
        </c:marker>
      </c:pivotFmt>
      <c:pivotFmt>
        <c:idx val="539"/>
        <c:marker>
          <c:symbol val="none"/>
        </c:marker>
      </c:pivotFmt>
      <c:pivotFmt>
        <c:idx val="540"/>
        <c:marker>
          <c:symbol val="none"/>
        </c:marker>
      </c:pivotFmt>
      <c:pivotFmt>
        <c:idx val="541"/>
        <c:marker>
          <c:symbol val="none"/>
        </c:marker>
      </c:pivotFmt>
      <c:pivotFmt>
        <c:idx val="542"/>
        <c:marker>
          <c:symbol val="none"/>
        </c:marker>
      </c:pivotFmt>
      <c:pivotFmt>
        <c:idx val="543"/>
        <c:marker>
          <c:symbol val="none"/>
        </c:marker>
      </c:pivotFmt>
      <c:pivotFmt>
        <c:idx val="544"/>
        <c:marker>
          <c:symbol val="none"/>
        </c:marker>
      </c:pivotFmt>
      <c:pivotFmt>
        <c:idx val="545"/>
        <c:marker>
          <c:symbol val="none"/>
        </c:marker>
      </c:pivotFmt>
      <c:pivotFmt>
        <c:idx val="546"/>
        <c:marker>
          <c:symbol val="none"/>
        </c:marker>
      </c:pivotFmt>
      <c:pivotFmt>
        <c:idx val="547"/>
        <c:marker>
          <c:symbol val="none"/>
        </c:marker>
      </c:pivotFmt>
      <c:pivotFmt>
        <c:idx val="548"/>
        <c:marker>
          <c:symbol val="none"/>
        </c:marker>
      </c:pivotFmt>
      <c:pivotFmt>
        <c:idx val="549"/>
        <c:marker>
          <c:symbol val="none"/>
        </c:marker>
      </c:pivotFmt>
      <c:pivotFmt>
        <c:idx val="550"/>
        <c:marker>
          <c:symbol val="none"/>
        </c:marker>
      </c:pivotFmt>
      <c:pivotFmt>
        <c:idx val="551"/>
        <c:marker>
          <c:symbol val="none"/>
        </c:marker>
      </c:pivotFmt>
      <c:pivotFmt>
        <c:idx val="552"/>
        <c:marker>
          <c:symbol val="none"/>
        </c:marker>
      </c:pivotFmt>
      <c:pivotFmt>
        <c:idx val="553"/>
        <c:marker>
          <c:symbol val="none"/>
        </c:marker>
      </c:pivotFmt>
      <c:pivotFmt>
        <c:idx val="554"/>
        <c:marker>
          <c:symbol val="none"/>
        </c:marker>
      </c:pivotFmt>
      <c:pivotFmt>
        <c:idx val="555"/>
        <c:marker>
          <c:symbol val="none"/>
        </c:marker>
      </c:pivotFmt>
      <c:pivotFmt>
        <c:idx val="556"/>
        <c:marker>
          <c:symbol val="none"/>
        </c:marker>
      </c:pivotFmt>
      <c:pivotFmt>
        <c:idx val="557"/>
        <c:marker>
          <c:symbol val="none"/>
        </c:marker>
      </c:pivotFmt>
      <c:pivotFmt>
        <c:idx val="558"/>
        <c:marker>
          <c:symbol val="none"/>
        </c:marker>
      </c:pivotFmt>
      <c:pivotFmt>
        <c:idx val="559"/>
        <c:marker>
          <c:symbol val="none"/>
        </c:marker>
      </c:pivotFmt>
      <c:pivotFmt>
        <c:idx val="560"/>
        <c:marker>
          <c:symbol val="none"/>
        </c:marker>
      </c:pivotFmt>
      <c:pivotFmt>
        <c:idx val="561"/>
        <c:marker>
          <c:symbol val="none"/>
        </c:marker>
      </c:pivotFmt>
      <c:pivotFmt>
        <c:idx val="562"/>
        <c:marker>
          <c:symbol val="none"/>
        </c:marker>
      </c:pivotFmt>
      <c:pivotFmt>
        <c:idx val="563"/>
        <c:marker>
          <c:symbol val="none"/>
        </c:marker>
      </c:pivotFmt>
      <c:pivotFmt>
        <c:idx val="564"/>
        <c:marker>
          <c:symbol val="none"/>
        </c:marker>
      </c:pivotFmt>
      <c:pivotFmt>
        <c:idx val="565"/>
        <c:marker>
          <c:symbol val="none"/>
        </c:marker>
      </c:pivotFmt>
      <c:pivotFmt>
        <c:idx val="566"/>
        <c:marker>
          <c:symbol val="none"/>
        </c:marker>
      </c:pivotFmt>
      <c:pivotFmt>
        <c:idx val="567"/>
        <c:marker>
          <c:symbol val="none"/>
        </c:marker>
      </c:pivotFmt>
      <c:pivotFmt>
        <c:idx val="568"/>
        <c:marker>
          <c:symbol val="none"/>
        </c:marker>
      </c:pivotFmt>
      <c:pivotFmt>
        <c:idx val="569"/>
        <c:marker>
          <c:symbol val="none"/>
        </c:marker>
      </c:pivotFmt>
      <c:pivotFmt>
        <c:idx val="570"/>
        <c:marker>
          <c:symbol val="none"/>
        </c:marker>
      </c:pivotFmt>
      <c:pivotFmt>
        <c:idx val="571"/>
        <c:marker>
          <c:symbol val="none"/>
        </c:marker>
      </c:pivotFmt>
      <c:pivotFmt>
        <c:idx val="572"/>
        <c:marker>
          <c:symbol val="none"/>
        </c:marker>
      </c:pivotFmt>
      <c:pivotFmt>
        <c:idx val="573"/>
        <c:marker>
          <c:symbol val="none"/>
        </c:marker>
      </c:pivotFmt>
      <c:pivotFmt>
        <c:idx val="574"/>
        <c:marker>
          <c:symbol val="none"/>
        </c:marker>
      </c:pivotFmt>
      <c:pivotFmt>
        <c:idx val="575"/>
        <c:marker>
          <c:symbol val="none"/>
        </c:marker>
      </c:pivotFmt>
      <c:pivotFmt>
        <c:idx val="576"/>
        <c:marker>
          <c:symbol val="none"/>
        </c:marker>
      </c:pivotFmt>
      <c:pivotFmt>
        <c:idx val="577"/>
        <c:marker>
          <c:symbol val="none"/>
        </c:marker>
      </c:pivotFmt>
      <c:pivotFmt>
        <c:idx val="578"/>
        <c:marker>
          <c:symbol val="none"/>
        </c:marker>
      </c:pivotFmt>
      <c:pivotFmt>
        <c:idx val="579"/>
        <c:marker>
          <c:symbol val="none"/>
        </c:marker>
      </c:pivotFmt>
      <c:pivotFmt>
        <c:idx val="580"/>
        <c:marker>
          <c:symbol val="none"/>
        </c:marker>
      </c:pivotFmt>
      <c:pivotFmt>
        <c:idx val="581"/>
        <c:marker>
          <c:symbol val="none"/>
        </c:marker>
      </c:pivotFmt>
      <c:pivotFmt>
        <c:idx val="582"/>
        <c:marker>
          <c:symbol val="none"/>
        </c:marker>
      </c:pivotFmt>
      <c:pivotFmt>
        <c:idx val="583"/>
        <c:marker>
          <c:symbol val="none"/>
        </c:marker>
      </c:pivotFmt>
      <c:pivotFmt>
        <c:idx val="584"/>
        <c:marker>
          <c:symbol val="none"/>
        </c:marker>
      </c:pivotFmt>
      <c:pivotFmt>
        <c:idx val="585"/>
        <c:marker>
          <c:symbol val="none"/>
        </c:marker>
      </c:pivotFmt>
      <c:pivotFmt>
        <c:idx val="586"/>
        <c:marker>
          <c:symbol val="none"/>
        </c:marker>
      </c:pivotFmt>
      <c:pivotFmt>
        <c:idx val="587"/>
        <c:marker>
          <c:symbol val="none"/>
        </c:marker>
      </c:pivotFmt>
      <c:pivotFmt>
        <c:idx val="588"/>
        <c:marker>
          <c:symbol val="none"/>
        </c:marker>
      </c:pivotFmt>
      <c:pivotFmt>
        <c:idx val="589"/>
        <c:marker>
          <c:symbol val="none"/>
        </c:marker>
      </c:pivotFmt>
      <c:pivotFmt>
        <c:idx val="590"/>
        <c:marker>
          <c:symbol val="none"/>
        </c:marker>
      </c:pivotFmt>
      <c:pivotFmt>
        <c:idx val="591"/>
        <c:marker>
          <c:symbol val="none"/>
        </c:marker>
      </c:pivotFmt>
      <c:pivotFmt>
        <c:idx val="592"/>
        <c:marker>
          <c:symbol val="none"/>
        </c:marker>
      </c:pivotFmt>
      <c:pivotFmt>
        <c:idx val="593"/>
        <c:marker>
          <c:symbol val="none"/>
        </c:marker>
      </c:pivotFmt>
      <c:pivotFmt>
        <c:idx val="594"/>
        <c:marker>
          <c:symbol val="none"/>
        </c:marker>
      </c:pivotFmt>
      <c:pivotFmt>
        <c:idx val="595"/>
        <c:marker>
          <c:symbol val="none"/>
        </c:marker>
      </c:pivotFmt>
      <c:pivotFmt>
        <c:idx val="596"/>
        <c:marker>
          <c:symbol val="none"/>
        </c:marker>
      </c:pivotFmt>
      <c:pivotFmt>
        <c:idx val="597"/>
        <c:marker>
          <c:symbol val="none"/>
        </c:marker>
      </c:pivotFmt>
      <c:pivotFmt>
        <c:idx val="598"/>
        <c:marker>
          <c:symbol val="none"/>
        </c:marker>
      </c:pivotFmt>
      <c:pivotFmt>
        <c:idx val="599"/>
        <c:marker>
          <c:symbol val="none"/>
        </c:marker>
      </c:pivotFmt>
      <c:pivotFmt>
        <c:idx val="600"/>
        <c:marker>
          <c:symbol val="none"/>
        </c:marker>
      </c:pivotFmt>
      <c:pivotFmt>
        <c:idx val="601"/>
        <c:marker>
          <c:symbol val="none"/>
        </c:marker>
      </c:pivotFmt>
      <c:pivotFmt>
        <c:idx val="602"/>
        <c:marker>
          <c:symbol val="none"/>
        </c:marker>
      </c:pivotFmt>
      <c:pivotFmt>
        <c:idx val="603"/>
        <c:marker>
          <c:symbol val="none"/>
        </c:marker>
      </c:pivotFmt>
      <c:pivotFmt>
        <c:idx val="604"/>
        <c:marker>
          <c:symbol val="none"/>
        </c:marker>
      </c:pivotFmt>
      <c:pivotFmt>
        <c:idx val="605"/>
        <c:marker>
          <c:symbol val="none"/>
        </c:marker>
      </c:pivotFmt>
      <c:pivotFmt>
        <c:idx val="606"/>
        <c:marker>
          <c:symbol val="none"/>
        </c:marker>
      </c:pivotFmt>
      <c:pivotFmt>
        <c:idx val="607"/>
        <c:marker>
          <c:symbol val="none"/>
        </c:marker>
      </c:pivotFmt>
      <c:pivotFmt>
        <c:idx val="608"/>
        <c:marker>
          <c:symbol val="none"/>
        </c:marker>
      </c:pivotFmt>
      <c:pivotFmt>
        <c:idx val="609"/>
        <c:marker>
          <c:symbol val="none"/>
        </c:marker>
      </c:pivotFmt>
      <c:pivotFmt>
        <c:idx val="610"/>
        <c:marker>
          <c:symbol val="none"/>
        </c:marker>
      </c:pivotFmt>
      <c:pivotFmt>
        <c:idx val="611"/>
        <c:marker>
          <c:symbol val="none"/>
        </c:marker>
      </c:pivotFmt>
      <c:pivotFmt>
        <c:idx val="612"/>
        <c:marker>
          <c:symbol val="none"/>
        </c:marker>
      </c:pivotFmt>
      <c:pivotFmt>
        <c:idx val="613"/>
        <c:marker>
          <c:symbol val="none"/>
        </c:marker>
      </c:pivotFmt>
      <c:pivotFmt>
        <c:idx val="614"/>
        <c:marker>
          <c:symbol val="none"/>
        </c:marker>
      </c:pivotFmt>
      <c:pivotFmt>
        <c:idx val="615"/>
        <c:marker>
          <c:symbol val="none"/>
        </c:marker>
      </c:pivotFmt>
      <c:pivotFmt>
        <c:idx val="616"/>
        <c:marker>
          <c:symbol val="none"/>
        </c:marker>
      </c:pivotFmt>
      <c:pivotFmt>
        <c:idx val="617"/>
        <c:marker>
          <c:symbol val="none"/>
        </c:marker>
      </c:pivotFmt>
      <c:pivotFmt>
        <c:idx val="618"/>
        <c:marker>
          <c:symbol val="none"/>
        </c:marker>
      </c:pivotFmt>
      <c:pivotFmt>
        <c:idx val="619"/>
        <c:marker>
          <c:symbol val="none"/>
        </c:marker>
      </c:pivotFmt>
      <c:pivotFmt>
        <c:idx val="620"/>
        <c:marker>
          <c:symbol val="none"/>
        </c:marker>
      </c:pivotFmt>
      <c:pivotFmt>
        <c:idx val="621"/>
        <c:marker>
          <c:symbol val="none"/>
        </c:marker>
      </c:pivotFmt>
      <c:pivotFmt>
        <c:idx val="622"/>
        <c:marker>
          <c:symbol val="none"/>
        </c:marker>
      </c:pivotFmt>
      <c:pivotFmt>
        <c:idx val="623"/>
        <c:marker>
          <c:symbol val="none"/>
        </c:marker>
      </c:pivotFmt>
      <c:pivotFmt>
        <c:idx val="624"/>
        <c:marker>
          <c:symbol val="none"/>
        </c:marker>
      </c:pivotFmt>
      <c:pivotFmt>
        <c:idx val="625"/>
        <c:marker>
          <c:symbol val="none"/>
        </c:marker>
      </c:pivotFmt>
      <c:pivotFmt>
        <c:idx val="626"/>
        <c:marker>
          <c:symbol val="none"/>
        </c:marker>
      </c:pivotFmt>
      <c:pivotFmt>
        <c:idx val="627"/>
        <c:marker>
          <c:symbol val="none"/>
        </c:marker>
      </c:pivotFmt>
      <c:pivotFmt>
        <c:idx val="628"/>
        <c:marker>
          <c:symbol val="none"/>
        </c:marker>
      </c:pivotFmt>
      <c:pivotFmt>
        <c:idx val="629"/>
        <c:marker>
          <c:symbol val="none"/>
        </c:marker>
      </c:pivotFmt>
      <c:pivotFmt>
        <c:idx val="630"/>
        <c:marker>
          <c:symbol val="none"/>
        </c:marker>
      </c:pivotFmt>
      <c:pivotFmt>
        <c:idx val="631"/>
        <c:marker>
          <c:symbol val="none"/>
        </c:marker>
      </c:pivotFmt>
      <c:pivotFmt>
        <c:idx val="632"/>
        <c:marker>
          <c:symbol val="none"/>
        </c:marker>
      </c:pivotFmt>
      <c:pivotFmt>
        <c:idx val="633"/>
        <c:marker>
          <c:symbol val="none"/>
        </c:marker>
      </c:pivotFmt>
      <c:pivotFmt>
        <c:idx val="634"/>
        <c:marker>
          <c:symbol val="none"/>
        </c:marker>
      </c:pivotFmt>
      <c:pivotFmt>
        <c:idx val="635"/>
        <c:marker>
          <c:symbol val="none"/>
        </c:marker>
      </c:pivotFmt>
      <c:pivotFmt>
        <c:idx val="636"/>
        <c:marker>
          <c:symbol val="none"/>
        </c:marker>
      </c:pivotFmt>
      <c:pivotFmt>
        <c:idx val="637"/>
        <c:marker>
          <c:symbol val="none"/>
        </c:marker>
      </c:pivotFmt>
      <c:pivotFmt>
        <c:idx val="638"/>
        <c:marker>
          <c:symbol val="none"/>
        </c:marker>
      </c:pivotFmt>
      <c:pivotFmt>
        <c:idx val="639"/>
        <c:marker>
          <c:symbol val="none"/>
        </c:marker>
      </c:pivotFmt>
      <c:pivotFmt>
        <c:idx val="640"/>
        <c:marker>
          <c:symbol val="none"/>
        </c:marker>
      </c:pivotFmt>
      <c:pivotFmt>
        <c:idx val="641"/>
        <c:marker>
          <c:symbol val="none"/>
        </c:marker>
      </c:pivotFmt>
      <c:pivotFmt>
        <c:idx val="642"/>
        <c:marker>
          <c:symbol val="none"/>
        </c:marker>
      </c:pivotFmt>
      <c:pivotFmt>
        <c:idx val="643"/>
        <c:marker>
          <c:symbol val="none"/>
        </c:marker>
      </c:pivotFmt>
      <c:pivotFmt>
        <c:idx val="644"/>
        <c:marker>
          <c:symbol val="none"/>
        </c:marker>
      </c:pivotFmt>
      <c:pivotFmt>
        <c:idx val="645"/>
        <c:marker>
          <c:symbol val="none"/>
        </c:marker>
      </c:pivotFmt>
      <c:pivotFmt>
        <c:idx val="646"/>
        <c:marker>
          <c:symbol val="none"/>
        </c:marker>
      </c:pivotFmt>
      <c:pivotFmt>
        <c:idx val="647"/>
        <c:marker>
          <c:symbol val="none"/>
        </c:marker>
      </c:pivotFmt>
      <c:pivotFmt>
        <c:idx val="648"/>
        <c:marker>
          <c:symbol val="none"/>
        </c:marker>
      </c:pivotFmt>
      <c:pivotFmt>
        <c:idx val="649"/>
        <c:marker>
          <c:symbol val="none"/>
        </c:marker>
      </c:pivotFmt>
      <c:pivotFmt>
        <c:idx val="650"/>
        <c:marker>
          <c:symbol val="none"/>
        </c:marker>
      </c:pivotFmt>
      <c:pivotFmt>
        <c:idx val="651"/>
        <c:marker>
          <c:symbol val="none"/>
        </c:marker>
      </c:pivotFmt>
      <c:pivotFmt>
        <c:idx val="652"/>
        <c:marker>
          <c:symbol val="none"/>
        </c:marker>
      </c:pivotFmt>
      <c:pivotFmt>
        <c:idx val="653"/>
        <c:marker>
          <c:symbol val="none"/>
        </c:marker>
      </c:pivotFmt>
      <c:pivotFmt>
        <c:idx val="654"/>
        <c:marker>
          <c:symbol val="none"/>
        </c:marker>
      </c:pivotFmt>
      <c:pivotFmt>
        <c:idx val="655"/>
        <c:marker>
          <c:symbol val="none"/>
        </c:marker>
      </c:pivotFmt>
      <c:pivotFmt>
        <c:idx val="656"/>
        <c:marker>
          <c:symbol val="none"/>
        </c:marker>
      </c:pivotFmt>
      <c:pivotFmt>
        <c:idx val="657"/>
        <c:marker>
          <c:symbol val="none"/>
        </c:marker>
      </c:pivotFmt>
      <c:pivotFmt>
        <c:idx val="658"/>
        <c:marker>
          <c:symbol val="none"/>
        </c:marker>
      </c:pivotFmt>
      <c:pivotFmt>
        <c:idx val="659"/>
        <c:marker>
          <c:symbol val="none"/>
        </c:marker>
      </c:pivotFmt>
      <c:pivotFmt>
        <c:idx val="660"/>
        <c:marker>
          <c:symbol val="none"/>
        </c:marker>
      </c:pivotFmt>
      <c:pivotFmt>
        <c:idx val="661"/>
        <c:marker>
          <c:symbol val="none"/>
        </c:marker>
      </c:pivotFmt>
      <c:pivotFmt>
        <c:idx val="662"/>
        <c:marker>
          <c:symbol val="none"/>
        </c:marker>
      </c:pivotFmt>
      <c:pivotFmt>
        <c:idx val="663"/>
        <c:marker>
          <c:symbol val="none"/>
        </c:marker>
      </c:pivotFmt>
      <c:pivotFmt>
        <c:idx val="664"/>
        <c:marker>
          <c:symbol val="none"/>
        </c:marker>
      </c:pivotFmt>
      <c:pivotFmt>
        <c:idx val="665"/>
        <c:marker>
          <c:symbol val="none"/>
        </c:marker>
      </c:pivotFmt>
      <c:pivotFmt>
        <c:idx val="666"/>
        <c:marker>
          <c:symbol val="none"/>
        </c:marker>
      </c:pivotFmt>
      <c:pivotFmt>
        <c:idx val="667"/>
        <c:marker>
          <c:symbol val="none"/>
        </c:marker>
      </c:pivotFmt>
      <c:pivotFmt>
        <c:idx val="668"/>
        <c:marker>
          <c:symbol val="none"/>
        </c:marker>
      </c:pivotFmt>
      <c:pivotFmt>
        <c:idx val="669"/>
        <c:marker>
          <c:symbol val="none"/>
        </c:marker>
      </c:pivotFmt>
      <c:pivotFmt>
        <c:idx val="670"/>
        <c:marker>
          <c:symbol val="none"/>
        </c:marker>
      </c:pivotFmt>
      <c:pivotFmt>
        <c:idx val="671"/>
        <c:marker>
          <c:symbol val="none"/>
        </c:marker>
      </c:pivotFmt>
      <c:pivotFmt>
        <c:idx val="672"/>
        <c:marker>
          <c:symbol val="none"/>
        </c:marker>
      </c:pivotFmt>
      <c:pivotFmt>
        <c:idx val="673"/>
        <c:marker>
          <c:symbol val="none"/>
        </c:marker>
      </c:pivotFmt>
      <c:pivotFmt>
        <c:idx val="674"/>
        <c:marker>
          <c:symbol val="none"/>
        </c:marker>
      </c:pivotFmt>
      <c:pivotFmt>
        <c:idx val="675"/>
        <c:marker>
          <c:symbol val="none"/>
        </c:marker>
      </c:pivotFmt>
      <c:pivotFmt>
        <c:idx val="676"/>
        <c:marker>
          <c:symbol val="none"/>
        </c:marker>
      </c:pivotFmt>
      <c:pivotFmt>
        <c:idx val="677"/>
        <c:marker>
          <c:symbol val="none"/>
        </c:marker>
      </c:pivotFmt>
      <c:pivotFmt>
        <c:idx val="678"/>
        <c:marker>
          <c:symbol val="none"/>
        </c:marker>
      </c:pivotFmt>
      <c:pivotFmt>
        <c:idx val="679"/>
        <c:marker>
          <c:symbol val="none"/>
        </c:marker>
      </c:pivotFmt>
      <c:pivotFmt>
        <c:idx val="680"/>
        <c:marker>
          <c:symbol val="none"/>
        </c:marker>
      </c:pivotFmt>
      <c:pivotFmt>
        <c:idx val="681"/>
        <c:marker>
          <c:symbol val="none"/>
        </c:marker>
      </c:pivotFmt>
      <c:pivotFmt>
        <c:idx val="682"/>
        <c:marker>
          <c:symbol val="none"/>
        </c:marker>
      </c:pivotFmt>
      <c:pivotFmt>
        <c:idx val="683"/>
        <c:marker>
          <c:symbol val="none"/>
        </c:marker>
      </c:pivotFmt>
      <c:pivotFmt>
        <c:idx val="684"/>
        <c:marker>
          <c:symbol val="none"/>
        </c:marker>
      </c:pivotFmt>
      <c:pivotFmt>
        <c:idx val="685"/>
        <c:marker>
          <c:symbol val="none"/>
        </c:marker>
      </c:pivotFmt>
      <c:pivotFmt>
        <c:idx val="686"/>
        <c:marker>
          <c:symbol val="none"/>
        </c:marker>
      </c:pivotFmt>
      <c:pivotFmt>
        <c:idx val="687"/>
        <c:marker>
          <c:symbol val="none"/>
        </c:marker>
      </c:pivotFmt>
      <c:pivotFmt>
        <c:idx val="688"/>
        <c:marker>
          <c:symbol val="none"/>
        </c:marker>
      </c:pivotFmt>
      <c:pivotFmt>
        <c:idx val="689"/>
        <c:marker>
          <c:symbol val="none"/>
        </c:marker>
      </c:pivotFmt>
      <c:pivotFmt>
        <c:idx val="690"/>
        <c:marker>
          <c:symbol val="none"/>
        </c:marker>
      </c:pivotFmt>
      <c:pivotFmt>
        <c:idx val="691"/>
        <c:marker>
          <c:symbol val="none"/>
        </c:marker>
      </c:pivotFmt>
      <c:pivotFmt>
        <c:idx val="692"/>
        <c:marker>
          <c:symbol val="none"/>
        </c:marker>
      </c:pivotFmt>
      <c:pivotFmt>
        <c:idx val="693"/>
        <c:marker>
          <c:symbol val="none"/>
        </c:marker>
      </c:pivotFmt>
      <c:pivotFmt>
        <c:idx val="694"/>
        <c:marker>
          <c:symbol val="none"/>
        </c:marker>
      </c:pivotFmt>
      <c:pivotFmt>
        <c:idx val="695"/>
        <c:marker>
          <c:symbol val="none"/>
        </c:marker>
      </c:pivotFmt>
      <c:pivotFmt>
        <c:idx val="696"/>
        <c:marker>
          <c:symbol val="none"/>
        </c:marker>
      </c:pivotFmt>
      <c:pivotFmt>
        <c:idx val="697"/>
        <c:marker>
          <c:symbol val="none"/>
        </c:marker>
      </c:pivotFmt>
      <c:pivotFmt>
        <c:idx val="698"/>
        <c:marker>
          <c:symbol val="none"/>
        </c:marker>
      </c:pivotFmt>
      <c:pivotFmt>
        <c:idx val="699"/>
        <c:marker>
          <c:symbol val="none"/>
        </c:marker>
      </c:pivotFmt>
      <c:pivotFmt>
        <c:idx val="700"/>
        <c:marker>
          <c:symbol val="none"/>
        </c:marker>
      </c:pivotFmt>
      <c:pivotFmt>
        <c:idx val="701"/>
        <c:marker>
          <c:symbol val="none"/>
        </c:marker>
      </c:pivotFmt>
      <c:pivotFmt>
        <c:idx val="702"/>
        <c:marker>
          <c:symbol val="none"/>
        </c:marker>
      </c:pivotFmt>
      <c:pivotFmt>
        <c:idx val="703"/>
        <c:marker>
          <c:symbol val="none"/>
        </c:marker>
      </c:pivotFmt>
      <c:pivotFmt>
        <c:idx val="704"/>
        <c:marker>
          <c:symbol val="none"/>
        </c:marker>
      </c:pivotFmt>
      <c:pivotFmt>
        <c:idx val="705"/>
        <c:marker>
          <c:symbol val="none"/>
        </c:marker>
      </c:pivotFmt>
      <c:pivotFmt>
        <c:idx val="706"/>
        <c:marker>
          <c:symbol val="none"/>
        </c:marker>
      </c:pivotFmt>
      <c:pivotFmt>
        <c:idx val="707"/>
        <c:marker>
          <c:symbol val="none"/>
        </c:marker>
      </c:pivotFmt>
      <c:pivotFmt>
        <c:idx val="708"/>
        <c:marker>
          <c:symbol val="none"/>
        </c:marker>
      </c:pivotFmt>
      <c:pivotFmt>
        <c:idx val="709"/>
        <c:marker>
          <c:symbol val="none"/>
        </c:marker>
      </c:pivotFmt>
      <c:pivotFmt>
        <c:idx val="710"/>
        <c:marker>
          <c:symbol val="none"/>
        </c:marker>
      </c:pivotFmt>
      <c:pivotFmt>
        <c:idx val="711"/>
        <c:marker>
          <c:symbol val="none"/>
        </c:marker>
      </c:pivotFmt>
      <c:pivotFmt>
        <c:idx val="712"/>
        <c:marker>
          <c:symbol val="none"/>
        </c:marker>
      </c:pivotFmt>
      <c:pivotFmt>
        <c:idx val="713"/>
        <c:marker>
          <c:symbol val="none"/>
        </c:marker>
      </c:pivotFmt>
      <c:pivotFmt>
        <c:idx val="714"/>
        <c:marker>
          <c:symbol val="none"/>
        </c:marker>
      </c:pivotFmt>
      <c:pivotFmt>
        <c:idx val="715"/>
        <c:marker>
          <c:symbol val="none"/>
        </c:marker>
      </c:pivotFmt>
      <c:pivotFmt>
        <c:idx val="716"/>
        <c:marker>
          <c:symbol val="none"/>
        </c:marker>
      </c:pivotFmt>
      <c:pivotFmt>
        <c:idx val="717"/>
        <c:marker>
          <c:symbol val="none"/>
        </c:marker>
      </c:pivotFmt>
      <c:pivotFmt>
        <c:idx val="718"/>
        <c:marker>
          <c:symbol val="none"/>
        </c:marker>
      </c:pivotFmt>
      <c:pivotFmt>
        <c:idx val="719"/>
        <c:marker>
          <c:symbol val="none"/>
        </c:marker>
      </c:pivotFmt>
      <c:pivotFmt>
        <c:idx val="720"/>
        <c:marker>
          <c:symbol val="none"/>
        </c:marker>
      </c:pivotFmt>
      <c:pivotFmt>
        <c:idx val="721"/>
        <c:marker>
          <c:symbol val="none"/>
        </c:marker>
      </c:pivotFmt>
      <c:pivotFmt>
        <c:idx val="722"/>
        <c:marker>
          <c:symbol val="none"/>
        </c:marker>
      </c:pivotFmt>
      <c:pivotFmt>
        <c:idx val="723"/>
        <c:marker>
          <c:symbol val="none"/>
        </c:marker>
      </c:pivotFmt>
      <c:pivotFmt>
        <c:idx val="724"/>
        <c:marker>
          <c:symbol val="none"/>
        </c:marker>
      </c:pivotFmt>
      <c:pivotFmt>
        <c:idx val="725"/>
        <c:marker>
          <c:symbol val="none"/>
        </c:marker>
      </c:pivotFmt>
      <c:pivotFmt>
        <c:idx val="726"/>
        <c:marker>
          <c:symbol val="none"/>
        </c:marker>
      </c:pivotFmt>
      <c:pivotFmt>
        <c:idx val="727"/>
        <c:marker>
          <c:symbol val="none"/>
        </c:marker>
      </c:pivotFmt>
      <c:pivotFmt>
        <c:idx val="728"/>
        <c:marker>
          <c:symbol val="none"/>
        </c:marker>
      </c:pivotFmt>
      <c:pivotFmt>
        <c:idx val="729"/>
        <c:marker>
          <c:symbol val="none"/>
        </c:marker>
      </c:pivotFmt>
      <c:pivotFmt>
        <c:idx val="730"/>
        <c:marker>
          <c:symbol val="none"/>
        </c:marker>
      </c:pivotFmt>
      <c:pivotFmt>
        <c:idx val="731"/>
        <c:marker>
          <c:symbol val="none"/>
        </c:marker>
      </c:pivotFmt>
      <c:pivotFmt>
        <c:idx val="732"/>
        <c:marker>
          <c:symbol val="none"/>
        </c:marker>
      </c:pivotFmt>
      <c:pivotFmt>
        <c:idx val="733"/>
        <c:marker>
          <c:symbol val="none"/>
        </c:marker>
      </c:pivotFmt>
      <c:pivotFmt>
        <c:idx val="734"/>
        <c:marker>
          <c:symbol val="none"/>
        </c:marker>
      </c:pivotFmt>
      <c:pivotFmt>
        <c:idx val="735"/>
        <c:marker>
          <c:symbol val="none"/>
        </c:marker>
      </c:pivotFmt>
      <c:pivotFmt>
        <c:idx val="736"/>
        <c:marker>
          <c:symbol val="none"/>
        </c:marker>
      </c:pivotFmt>
      <c:pivotFmt>
        <c:idx val="737"/>
        <c:marker>
          <c:symbol val="none"/>
        </c:marker>
      </c:pivotFmt>
      <c:pivotFmt>
        <c:idx val="738"/>
        <c:marker>
          <c:symbol val="none"/>
        </c:marker>
      </c:pivotFmt>
      <c:pivotFmt>
        <c:idx val="739"/>
        <c:marker>
          <c:symbol val="none"/>
        </c:marker>
      </c:pivotFmt>
      <c:pivotFmt>
        <c:idx val="740"/>
        <c:marker>
          <c:symbol val="none"/>
        </c:marker>
      </c:pivotFmt>
      <c:pivotFmt>
        <c:idx val="741"/>
        <c:marker>
          <c:symbol val="none"/>
        </c:marker>
      </c:pivotFmt>
      <c:pivotFmt>
        <c:idx val="742"/>
        <c:marker>
          <c:symbol val="none"/>
        </c:marker>
      </c:pivotFmt>
      <c:pivotFmt>
        <c:idx val="743"/>
        <c:marker>
          <c:symbol val="none"/>
        </c:marker>
      </c:pivotFmt>
      <c:pivotFmt>
        <c:idx val="744"/>
        <c:marker>
          <c:symbol val="none"/>
        </c:marker>
      </c:pivotFmt>
      <c:pivotFmt>
        <c:idx val="745"/>
        <c:marker>
          <c:symbol val="none"/>
        </c:marker>
      </c:pivotFmt>
      <c:pivotFmt>
        <c:idx val="746"/>
        <c:marker>
          <c:symbol val="none"/>
        </c:marker>
      </c:pivotFmt>
      <c:pivotFmt>
        <c:idx val="747"/>
        <c:marker>
          <c:symbol val="none"/>
        </c:marker>
      </c:pivotFmt>
      <c:pivotFmt>
        <c:idx val="748"/>
        <c:marker>
          <c:symbol val="none"/>
        </c:marker>
      </c:pivotFmt>
      <c:pivotFmt>
        <c:idx val="749"/>
        <c:marker>
          <c:symbol val="none"/>
        </c:marker>
      </c:pivotFmt>
      <c:pivotFmt>
        <c:idx val="750"/>
        <c:marker>
          <c:symbol val="none"/>
        </c:marker>
      </c:pivotFmt>
      <c:pivotFmt>
        <c:idx val="751"/>
        <c:marker>
          <c:symbol val="none"/>
        </c:marker>
      </c:pivotFmt>
      <c:pivotFmt>
        <c:idx val="752"/>
        <c:marker>
          <c:symbol val="none"/>
        </c:marker>
      </c:pivotFmt>
      <c:pivotFmt>
        <c:idx val="753"/>
        <c:marker>
          <c:symbol val="none"/>
        </c:marker>
      </c:pivotFmt>
      <c:pivotFmt>
        <c:idx val="754"/>
        <c:marker>
          <c:symbol val="none"/>
        </c:marker>
      </c:pivotFmt>
      <c:pivotFmt>
        <c:idx val="755"/>
        <c:marker>
          <c:symbol val="none"/>
        </c:marker>
      </c:pivotFmt>
      <c:pivotFmt>
        <c:idx val="756"/>
        <c:marker>
          <c:symbol val="none"/>
        </c:marker>
      </c:pivotFmt>
      <c:pivotFmt>
        <c:idx val="757"/>
        <c:marker>
          <c:symbol val="none"/>
        </c:marker>
      </c:pivotFmt>
      <c:pivotFmt>
        <c:idx val="758"/>
        <c:marker>
          <c:symbol val="none"/>
        </c:marker>
      </c:pivotFmt>
      <c:pivotFmt>
        <c:idx val="759"/>
        <c:marker>
          <c:symbol val="none"/>
        </c:marker>
      </c:pivotFmt>
      <c:pivotFmt>
        <c:idx val="760"/>
        <c:marker>
          <c:symbol val="none"/>
        </c:marker>
      </c:pivotFmt>
      <c:pivotFmt>
        <c:idx val="761"/>
        <c:marker>
          <c:symbol val="none"/>
        </c:marker>
      </c:pivotFmt>
      <c:pivotFmt>
        <c:idx val="762"/>
        <c:marker>
          <c:symbol val="none"/>
        </c:marker>
      </c:pivotFmt>
      <c:pivotFmt>
        <c:idx val="763"/>
        <c:marker>
          <c:symbol val="none"/>
        </c:marker>
      </c:pivotFmt>
      <c:pivotFmt>
        <c:idx val="764"/>
        <c:marker>
          <c:symbol val="none"/>
        </c:marker>
      </c:pivotFmt>
      <c:pivotFmt>
        <c:idx val="765"/>
        <c:marker>
          <c:symbol val="none"/>
        </c:marker>
      </c:pivotFmt>
      <c:pivotFmt>
        <c:idx val="766"/>
        <c:marker>
          <c:symbol val="none"/>
        </c:marker>
      </c:pivotFmt>
      <c:pivotFmt>
        <c:idx val="767"/>
        <c:marker>
          <c:symbol val="none"/>
        </c:marker>
      </c:pivotFmt>
      <c:pivotFmt>
        <c:idx val="768"/>
        <c:marker>
          <c:symbol val="none"/>
        </c:marker>
      </c:pivotFmt>
      <c:pivotFmt>
        <c:idx val="769"/>
        <c:marker>
          <c:symbol val="none"/>
        </c:marker>
      </c:pivotFmt>
      <c:pivotFmt>
        <c:idx val="770"/>
        <c:marker>
          <c:symbol val="none"/>
        </c:marker>
      </c:pivotFmt>
      <c:pivotFmt>
        <c:idx val="771"/>
        <c:marker>
          <c:symbol val="none"/>
        </c:marker>
      </c:pivotFmt>
      <c:pivotFmt>
        <c:idx val="772"/>
        <c:marker>
          <c:symbol val="none"/>
        </c:marker>
      </c:pivotFmt>
      <c:pivotFmt>
        <c:idx val="773"/>
        <c:marker>
          <c:symbol val="none"/>
        </c:marker>
      </c:pivotFmt>
      <c:pivotFmt>
        <c:idx val="774"/>
        <c:marker>
          <c:symbol val="none"/>
        </c:marker>
      </c:pivotFmt>
      <c:pivotFmt>
        <c:idx val="775"/>
        <c:marker>
          <c:symbol val="none"/>
        </c:marker>
      </c:pivotFmt>
      <c:pivotFmt>
        <c:idx val="776"/>
        <c:marker>
          <c:symbol val="none"/>
        </c:marker>
      </c:pivotFmt>
      <c:pivotFmt>
        <c:idx val="777"/>
        <c:marker>
          <c:symbol val="none"/>
        </c:marker>
      </c:pivotFmt>
      <c:pivotFmt>
        <c:idx val="778"/>
        <c:marker>
          <c:symbol val="none"/>
        </c:marker>
      </c:pivotFmt>
      <c:pivotFmt>
        <c:idx val="779"/>
        <c:marker>
          <c:symbol val="none"/>
        </c:marker>
      </c:pivotFmt>
      <c:pivotFmt>
        <c:idx val="780"/>
        <c:marker>
          <c:symbol val="none"/>
        </c:marker>
      </c:pivotFmt>
      <c:pivotFmt>
        <c:idx val="781"/>
        <c:marker>
          <c:symbol val="none"/>
        </c:marker>
      </c:pivotFmt>
      <c:pivotFmt>
        <c:idx val="782"/>
        <c:marker>
          <c:symbol val="none"/>
        </c:marker>
      </c:pivotFmt>
      <c:pivotFmt>
        <c:idx val="783"/>
        <c:marker>
          <c:symbol val="none"/>
        </c:marker>
      </c:pivotFmt>
      <c:pivotFmt>
        <c:idx val="784"/>
        <c:marker>
          <c:symbol val="none"/>
        </c:marker>
      </c:pivotFmt>
      <c:pivotFmt>
        <c:idx val="785"/>
        <c:marker>
          <c:symbol val="none"/>
        </c:marker>
      </c:pivotFmt>
      <c:pivotFmt>
        <c:idx val="786"/>
        <c:marker>
          <c:symbol val="none"/>
        </c:marker>
      </c:pivotFmt>
      <c:pivotFmt>
        <c:idx val="787"/>
        <c:marker>
          <c:symbol val="none"/>
        </c:marker>
      </c:pivotFmt>
      <c:pivotFmt>
        <c:idx val="788"/>
        <c:marker>
          <c:symbol val="none"/>
        </c:marker>
      </c:pivotFmt>
      <c:pivotFmt>
        <c:idx val="789"/>
        <c:marker>
          <c:symbol val="none"/>
        </c:marker>
      </c:pivotFmt>
      <c:pivotFmt>
        <c:idx val="790"/>
        <c:marker>
          <c:symbol val="none"/>
        </c:marker>
      </c:pivotFmt>
      <c:pivotFmt>
        <c:idx val="791"/>
        <c:marker>
          <c:symbol val="none"/>
        </c:marker>
      </c:pivotFmt>
      <c:pivotFmt>
        <c:idx val="792"/>
        <c:marker>
          <c:symbol val="none"/>
        </c:marker>
      </c:pivotFmt>
      <c:pivotFmt>
        <c:idx val="793"/>
        <c:marker>
          <c:symbol val="none"/>
        </c:marker>
      </c:pivotFmt>
      <c:pivotFmt>
        <c:idx val="794"/>
        <c:marker>
          <c:symbol val="none"/>
        </c:marker>
      </c:pivotFmt>
      <c:pivotFmt>
        <c:idx val="795"/>
        <c:spPr>
          <a:solidFill>
            <a:schemeClr val="accent6">
              <a:lumMod val="75000"/>
            </a:schemeClr>
          </a:solidFill>
        </c:spPr>
        <c:marker>
          <c:symbol val="none"/>
        </c:marker>
      </c:pivotFmt>
      <c:pivotFmt>
        <c:idx val="796"/>
        <c:spPr>
          <a:solidFill>
            <a:schemeClr val="bg2">
              <a:lumMod val="75000"/>
            </a:schemeClr>
          </a:solidFill>
        </c:spPr>
        <c:marker>
          <c:symbol val="none"/>
        </c:marker>
      </c:pivotFmt>
      <c:pivotFmt>
        <c:idx val="797"/>
        <c:spPr>
          <a:solidFill>
            <a:schemeClr val="tx2"/>
          </a:solidFill>
        </c:spPr>
        <c:marker>
          <c:symbol val="none"/>
        </c:marker>
      </c:pivotFmt>
      <c:pivotFmt>
        <c:idx val="798"/>
        <c:spPr>
          <a:solidFill>
            <a:srgbClr val="FFFF00"/>
          </a:solidFill>
        </c:spPr>
        <c:marker>
          <c:symbol val="none"/>
        </c:marker>
      </c:pivotFmt>
      <c:pivotFmt>
        <c:idx val="799"/>
        <c:spPr>
          <a:solidFill>
            <a:schemeClr val="accent4"/>
          </a:solidFill>
        </c:spPr>
        <c:marker>
          <c:symbol val="none"/>
        </c:marker>
      </c:pivotFmt>
      <c:pivotFmt>
        <c:idx val="800"/>
        <c:spPr>
          <a:solidFill>
            <a:srgbClr val="00B050"/>
          </a:solidFill>
        </c:spPr>
        <c:marker>
          <c:symbol val="none"/>
        </c:marker>
      </c:pivotFmt>
      <c:pivotFmt>
        <c:idx val="801"/>
        <c:spPr>
          <a:solidFill>
            <a:srgbClr val="FFC000"/>
          </a:solidFill>
        </c:spPr>
        <c:marker>
          <c:symbol val="none"/>
        </c:marker>
      </c:pivotFmt>
      <c:pivotFmt>
        <c:idx val="802"/>
        <c:spPr>
          <a:solidFill>
            <a:srgbClr val="4BBFFF"/>
          </a:solidFill>
        </c:spPr>
        <c:marker>
          <c:symbol val="none"/>
        </c:marker>
      </c:pivotFmt>
      <c:pivotFmt>
        <c:idx val="803"/>
        <c:spPr>
          <a:solidFill>
            <a:schemeClr val="accent3"/>
          </a:solidFill>
        </c:spPr>
        <c:marker>
          <c:symbol val="none"/>
        </c:marker>
      </c:pivotFmt>
      <c:pivotFmt>
        <c:idx val="804"/>
        <c:spPr>
          <a:solidFill>
            <a:schemeClr val="accent2"/>
          </a:solidFill>
        </c:spPr>
        <c:marker>
          <c:symbol val="none"/>
        </c:marker>
      </c:pivotFmt>
    </c:pivotFmts>
    <c:plotArea>
      <c:layout/>
      <c:barChart>
        <c:barDir val="col"/>
        <c:grouping val="stacked"/>
        <c:varyColors val="0"/>
        <c:ser>
          <c:idx val="0"/>
          <c:order val="0"/>
          <c:tx>
            <c:strRef>
              <c:f>Graph!$C$10:$C$11</c:f>
              <c:strCache>
                <c:ptCount val="1"/>
                <c:pt idx="0">
                  <c:v>Monaco</c:v>
                </c:pt>
              </c:strCache>
            </c:strRef>
          </c:tx>
          <c:invertIfNegative val="0"/>
          <c:cat>
            <c:strRef>
              <c:f>Graph!$B$12:$B$13</c:f>
              <c:strCache>
                <c:ptCount val="2"/>
                <c:pt idx="0">
                  <c:v>2012   </c:v>
                </c:pt>
                <c:pt idx="1">
                  <c:v>2030   </c:v>
                </c:pt>
              </c:strCache>
            </c:strRef>
          </c:cat>
          <c:val>
            <c:numRef>
              <c:f>Graph!$C$12:$C$13</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9CCC-448B-A5BA-F54A5AA5D666}"/>
            </c:ext>
          </c:extLst>
        </c:ser>
        <c:ser>
          <c:idx val="1"/>
          <c:order val="1"/>
          <c:tx>
            <c:strRef>
              <c:f>Graph!$D$10:$D$11</c:f>
              <c:strCache>
                <c:ptCount val="1"/>
                <c:pt idx="0">
                  <c:v>Liechtenstein</c:v>
                </c:pt>
              </c:strCache>
            </c:strRef>
          </c:tx>
          <c:invertIfNegative val="0"/>
          <c:cat>
            <c:strRef>
              <c:f>Graph!$B$12:$B$13</c:f>
              <c:strCache>
                <c:ptCount val="2"/>
                <c:pt idx="0">
                  <c:v>2012   </c:v>
                </c:pt>
                <c:pt idx="1">
                  <c:v>2030   </c:v>
                </c:pt>
              </c:strCache>
            </c:strRef>
          </c:cat>
          <c:val>
            <c:numRef>
              <c:f>Graph!$D$12:$D$13</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1-9CCC-448B-A5BA-F54A5AA5D666}"/>
            </c:ext>
          </c:extLst>
        </c:ser>
        <c:ser>
          <c:idx val="2"/>
          <c:order val="2"/>
          <c:tx>
            <c:strRef>
              <c:f>Graph!$E$10:$E$11</c:f>
              <c:strCache>
                <c:ptCount val="1"/>
                <c:pt idx="0">
                  <c:v>San Marino</c:v>
                </c:pt>
              </c:strCache>
            </c:strRef>
          </c:tx>
          <c:invertIfNegative val="0"/>
          <c:cat>
            <c:strRef>
              <c:f>Graph!$B$12:$B$13</c:f>
              <c:strCache>
                <c:ptCount val="2"/>
                <c:pt idx="0">
                  <c:v>2012   </c:v>
                </c:pt>
                <c:pt idx="1">
                  <c:v>2030   </c:v>
                </c:pt>
              </c:strCache>
            </c:strRef>
          </c:cat>
          <c:val>
            <c:numRef>
              <c:f>Graph!$E$12:$E$13</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2-9CCC-448B-A5BA-F54A5AA5D666}"/>
            </c:ext>
          </c:extLst>
        </c:ser>
        <c:ser>
          <c:idx val="3"/>
          <c:order val="3"/>
          <c:tx>
            <c:strRef>
              <c:f>Graph!$F$10:$F$11</c:f>
              <c:strCache>
                <c:ptCount val="1"/>
                <c:pt idx="0">
                  <c:v>Andorra</c:v>
                </c:pt>
              </c:strCache>
            </c:strRef>
          </c:tx>
          <c:invertIfNegative val="0"/>
          <c:cat>
            <c:strRef>
              <c:f>Graph!$B$12:$B$13</c:f>
              <c:strCache>
                <c:ptCount val="2"/>
                <c:pt idx="0">
                  <c:v>2012   </c:v>
                </c:pt>
                <c:pt idx="1">
                  <c:v>2030   </c:v>
                </c:pt>
              </c:strCache>
            </c:strRef>
          </c:cat>
          <c:val>
            <c:numRef>
              <c:f>Graph!$F$12:$F$13</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3-9CCC-448B-A5BA-F54A5AA5D666}"/>
            </c:ext>
          </c:extLst>
        </c:ser>
        <c:ser>
          <c:idx val="4"/>
          <c:order val="4"/>
          <c:tx>
            <c:strRef>
              <c:f>Graph!$G$10:$G$11</c:f>
              <c:strCache>
                <c:ptCount val="1"/>
                <c:pt idx="0">
                  <c:v>Marshall Islands</c:v>
                </c:pt>
              </c:strCache>
            </c:strRef>
          </c:tx>
          <c:invertIfNegative val="0"/>
          <c:cat>
            <c:strRef>
              <c:f>Graph!$B$12:$B$13</c:f>
              <c:strCache>
                <c:ptCount val="2"/>
                <c:pt idx="0">
                  <c:v>2012   </c:v>
                </c:pt>
                <c:pt idx="1">
                  <c:v>2030   </c:v>
                </c:pt>
              </c:strCache>
            </c:strRef>
          </c:cat>
          <c:val>
            <c:numRef>
              <c:f>Graph!$G$12:$G$13</c:f>
              <c:numCache>
                <c:formatCode>General</c:formatCode>
                <c:ptCount val="2"/>
                <c:pt idx="0">
                  <c:v>7.9600000000000001E-3</c:v>
                </c:pt>
                <c:pt idx="1">
                  <c:v>9.8771428571428569E-3</c:v>
                </c:pt>
              </c:numCache>
            </c:numRef>
          </c:val>
          <c:extLst xmlns:c16r2="http://schemas.microsoft.com/office/drawing/2015/06/chart">
            <c:ext xmlns:c16="http://schemas.microsoft.com/office/drawing/2014/chart" uri="{C3380CC4-5D6E-409C-BE32-E72D297353CC}">
              <c16:uniqueId val="{00000004-9CCC-448B-A5BA-F54A5AA5D666}"/>
            </c:ext>
          </c:extLst>
        </c:ser>
        <c:ser>
          <c:idx val="5"/>
          <c:order val="5"/>
          <c:tx>
            <c:strRef>
              <c:f>Graph!$H$10:$H$11</c:f>
              <c:strCache>
                <c:ptCount val="1"/>
                <c:pt idx="0">
                  <c:v>Kiribati</c:v>
                </c:pt>
              </c:strCache>
            </c:strRef>
          </c:tx>
          <c:invertIfNegative val="0"/>
          <c:cat>
            <c:strRef>
              <c:f>Graph!$B$12:$B$13</c:f>
              <c:strCache>
                <c:ptCount val="2"/>
                <c:pt idx="0">
                  <c:v>2012   </c:v>
                </c:pt>
                <c:pt idx="1">
                  <c:v>2030   </c:v>
                </c:pt>
              </c:strCache>
            </c:strRef>
          </c:cat>
          <c:val>
            <c:numRef>
              <c:f>Graph!$H$12:$H$13</c:f>
              <c:numCache>
                <c:formatCode>General</c:formatCode>
                <c:ptCount val="2"/>
                <c:pt idx="0">
                  <c:v>5.8040000000000001E-2</c:v>
                </c:pt>
                <c:pt idx="1">
                  <c:v>7.9128571428571437E-2</c:v>
                </c:pt>
              </c:numCache>
            </c:numRef>
          </c:val>
          <c:extLst xmlns:c16r2="http://schemas.microsoft.com/office/drawing/2015/06/chart">
            <c:ext xmlns:c16="http://schemas.microsoft.com/office/drawing/2014/chart" uri="{C3380CC4-5D6E-409C-BE32-E72D297353CC}">
              <c16:uniqueId val="{00000005-9CCC-448B-A5BA-F54A5AA5D666}"/>
            </c:ext>
          </c:extLst>
        </c:ser>
        <c:ser>
          <c:idx val="6"/>
          <c:order val="6"/>
          <c:tx>
            <c:strRef>
              <c:f>Graph!$I$10:$I$11</c:f>
              <c:strCache>
                <c:ptCount val="1"/>
                <c:pt idx="0">
                  <c:v>Sao Tome and Principe</c:v>
                </c:pt>
              </c:strCache>
            </c:strRef>
          </c:tx>
          <c:invertIfNegative val="0"/>
          <c:cat>
            <c:strRef>
              <c:f>Graph!$B$12:$B$13</c:f>
              <c:strCache>
                <c:ptCount val="2"/>
                <c:pt idx="0">
                  <c:v>2012   </c:v>
                </c:pt>
                <c:pt idx="1">
                  <c:v>2030   </c:v>
                </c:pt>
              </c:strCache>
            </c:strRef>
          </c:cat>
          <c:val>
            <c:numRef>
              <c:f>Graph!$I$12:$I$13</c:f>
              <c:numCache>
                <c:formatCode>General</c:formatCode>
                <c:ptCount val="2"/>
                <c:pt idx="0">
                  <c:v>0.19549</c:v>
                </c:pt>
                <c:pt idx="1">
                  <c:v>0.22415285714285715</c:v>
                </c:pt>
              </c:numCache>
            </c:numRef>
          </c:val>
          <c:extLst xmlns:c16r2="http://schemas.microsoft.com/office/drawing/2015/06/chart">
            <c:ext xmlns:c16="http://schemas.microsoft.com/office/drawing/2014/chart" uri="{C3380CC4-5D6E-409C-BE32-E72D297353CC}">
              <c16:uniqueId val="{00000006-9CCC-448B-A5BA-F54A5AA5D666}"/>
            </c:ext>
          </c:extLst>
        </c:ser>
        <c:ser>
          <c:idx val="7"/>
          <c:order val="7"/>
          <c:tx>
            <c:strRef>
              <c:f>Graph!$J$10:$J$11</c:f>
              <c:strCache>
                <c:ptCount val="1"/>
                <c:pt idx="0">
                  <c:v>Dominica</c:v>
                </c:pt>
              </c:strCache>
            </c:strRef>
          </c:tx>
          <c:invertIfNegative val="0"/>
          <c:cat>
            <c:strRef>
              <c:f>Graph!$B$12:$B$13</c:f>
              <c:strCache>
                <c:ptCount val="2"/>
                <c:pt idx="0">
                  <c:v>2012   </c:v>
                </c:pt>
                <c:pt idx="1">
                  <c:v>2030   </c:v>
                </c:pt>
              </c:strCache>
            </c:strRef>
          </c:cat>
          <c:val>
            <c:numRef>
              <c:f>Graph!$J$12:$J$13</c:f>
              <c:numCache>
                <c:formatCode>General</c:formatCode>
                <c:ptCount val="2"/>
                <c:pt idx="0">
                  <c:v>0.22284000000000001</c:v>
                </c:pt>
                <c:pt idx="1">
                  <c:v>0.29864571428571429</c:v>
                </c:pt>
              </c:numCache>
            </c:numRef>
          </c:val>
          <c:extLst xmlns:c16r2="http://schemas.microsoft.com/office/drawing/2015/06/chart">
            <c:ext xmlns:c16="http://schemas.microsoft.com/office/drawing/2014/chart" uri="{C3380CC4-5D6E-409C-BE32-E72D297353CC}">
              <c16:uniqueId val="{00000007-9CCC-448B-A5BA-F54A5AA5D666}"/>
            </c:ext>
          </c:extLst>
        </c:ser>
        <c:ser>
          <c:idx val="8"/>
          <c:order val="8"/>
          <c:tx>
            <c:strRef>
              <c:f>Graph!$K$10:$K$11</c:f>
              <c:strCache>
                <c:ptCount val="1"/>
                <c:pt idx="0">
                  <c:v>Samoa</c:v>
                </c:pt>
              </c:strCache>
            </c:strRef>
          </c:tx>
          <c:invertIfNegative val="0"/>
          <c:cat>
            <c:strRef>
              <c:f>Graph!$B$12:$B$13</c:f>
              <c:strCache>
                <c:ptCount val="2"/>
                <c:pt idx="0">
                  <c:v>2012   </c:v>
                </c:pt>
                <c:pt idx="1">
                  <c:v>2030   </c:v>
                </c:pt>
              </c:strCache>
            </c:strRef>
          </c:cat>
          <c:val>
            <c:numRef>
              <c:f>Graph!$K$12:$K$13</c:f>
              <c:numCache>
                <c:formatCode>General</c:formatCode>
                <c:ptCount val="2"/>
                <c:pt idx="0">
                  <c:v>0.35608999999999996</c:v>
                </c:pt>
                <c:pt idx="1">
                  <c:v>0.43290142857142849</c:v>
                </c:pt>
              </c:numCache>
            </c:numRef>
          </c:val>
          <c:extLst xmlns:c16r2="http://schemas.microsoft.com/office/drawing/2015/06/chart">
            <c:ext xmlns:c16="http://schemas.microsoft.com/office/drawing/2014/chart" uri="{C3380CC4-5D6E-409C-BE32-E72D297353CC}">
              <c16:uniqueId val="{00000008-9CCC-448B-A5BA-F54A5AA5D666}"/>
            </c:ext>
          </c:extLst>
        </c:ser>
        <c:ser>
          <c:idx val="9"/>
          <c:order val="9"/>
          <c:tx>
            <c:strRef>
              <c:f>Graph!$L$10:$L$11</c:f>
              <c:strCache>
                <c:ptCount val="1"/>
                <c:pt idx="0">
                  <c:v>Cape Verde</c:v>
                </c:pt>
              </c:strCache>
            </c:strRef>
          </c:tx>
          <c:invertIfNegative val="0"/>
          <c:cat>
            <c:strRef>
              <c:f>Graph!$B$12:$B$13</c:f>
              <c:strCache>
                <c:ptCount val="2"/>
                <c:pt idx="0">
                  <c:v>2012   </c:v>
                </c:pt>
                <c:pt idx="1">
                  <c:v>2030   </c:v>
                </c:pt>
              </c:strCache>
            </c:strRef>
          </c:cat>
          <c:val>
            <c:numRef>
              <c:f>Graph!$L$12:$L$13</c:f>
              <c:numCache>
                <c:formatCode>General</c:formatCode>
                <c:ptCount val="2"/>
                <c:pt idx="0">
                  <c:v>0.41132999999999997</c:v>
                </c:pt>
                <c:pt idx="1">
                  <c:v>0.48765428571428571</c:v>
                </c:pt>
              </c:numCache>
            </c:numRef>
          </c:val>
          <c:extLst xmlns:c16r2="http://schemas.microsoft.com/office/drawing/2015/06/chart">
            <c:ext xmlns:c16="http://schemas.microsoft.com/office/drawing/2014/chart" uri="{C3380CC4-5D6E-409C-BE32-E72D297353CC}">
              <c16:uniqueId val="{00000009-9CCC-448B-A5BA-F54A5AA5D666}"/>
            </c:ext>
          </c:extLst>
        </c:ser>
        <c:ser>
          <c:idx val="10"/>
          <c:order val="10"/>
          <c:tx>
            <c:strRef>
              <c:f>Graph!$M$10:$M$11</c:f>
              <c:strCache>
                <c:ptCount val="1"/>
                <c:pt idx="0">
                  <c:v>Vanuatu</c:v>
                </c:pt>
              </c:strCache>
            </c:strRef>
          </c:tx>
          <c:invertIfNegative val="0"/>
          <c:cat>
            <c:strRef>
              <c:f>Graph!$B$12:$B$13</c:f>
              <c:strCache>
                <c:ptCount val="2"/>
                <c:pt idx="0">
                  <c:v>2012   </c:v>
                </c:pt>
                <c:pt idx="1">
                  <c:v>2030   </c:v>
                </c:pt>
              </c:strCache>
            </c:strRef>
          </c:cat>
          <c:val>
            <c:numRef>
              <c:f>Graph!$M$12:$M$13</c:f>
              <c:numCache>
                <c:formatCode>General</c:formatCode>
                <c:ptCount val="2"/>
                <c:pt idx="0">
                  <c:v>0.44622000000000001</c:v>
                </c:pt>
                <c:pt idx="1">
                  <c:v>0.46206000000000008</c:v>
                </c:pt>
              </c:numCache>
            </c:numRef>
          </c:val>
          <c:extLst xmlns:c16r2="http://schemas.microsoft.com/office/drawing/2015/06/chart">
            <c:ext xmlns:c16="http://schemas.microsoft.com/office/drawing/2014/chart" uri="{C3380CC4-5D6E-409C-BE32-E72D297353CC}">
              <c16:uniqueId val="{0000000A-9CCC-448B-A5BA-F54A5AA5D666}"/>
            </c:ext>
          </c:extLst>
        </c:ser>
        <c:ser>
          <c:idx val="11"/>
          <c:order val="11"/>
          <c:tx>
            <c:strRef>
              <c:f>Graph!$N$10:$N$11</c:f>
              <c:strCache>
                <c:ptCount val="1"/>
                <c:pt idx="0">
                  <c:v>Antigua and Barbuda</c:v>
                </c:pt>
              </c:strCache>
            </c:strRef>
          </c:tx>
          <c:invertIfNegative val="0"/>
          <c:cat>
            <c:strRef>
              <c:f>Graph!$B$12:$B$13</c:f>
              <c:strCache>
                <c:ptCount val="2"/>
                <c:pt idx="0">
                  <c:v>2012   </c:v>
                </c:pt>
                <c:pt idx="1">
                  <c:v>2030   </c:v>
                </c:pt>
              </c:strCache>
            </c:strRef>
          </c:cat>
          <c:val>
            <c:numRef>
              <c:f>Graph!$N$12:$N$13</c:f>
              <c:numCache>
                <c:formatCode>General</c:formatCode>
                <c:ptCount val="2"/>
                <c:pt idx="0">
                  <c:v>0.55274999999999996</c:v>
                </c:pt>
                <c:pt idx="1">
                  <c:v>0.70781857142857141</c:v>
                </c:pt>
              </c:numCache>
            </c:numRef>
          </c:val>
          <c:extLst xmlns:c16r2="http://schemas.microsoft.com/office/drawing/2015/06/chart">
            <c:ext xmlns:c16="http://schemas.microsoft.com/office/drawing/2014/chart" uri="{C3380CC4-5D6E-409C-BE32-E72D297353CC}">
              <c16:uniqueId val="{0000000B-9CCC-448B-A5BA-F54A5AA5D666}"/>
            </c:ext>
          </c:extLst>
        </c:ser>
        <c:ser>
          <c:idx val="12"/>
          <c:order val="12"/>
          <c:tx>
            <c:strRef>
              <c:f>Graph!$O$10:$O$11</c:f>
              <c:strCache>
                <c:ptCount val="1"/>
                <c:pt idx="0">
                  <c:v>Comoros</c:v>
                </c:pt>
              </c:strCache>
            </c:strRef>
          </c:tx>
          <c:invertIfNegative val="0"/>
          <c:cat>
            <c:strRef>
              <c:f>Graph!$B$12:$B$13</c:f>
              <c:strCache>
                <c:ptCount val="2"/>
                <c:pt idx="0">
                  <c:v>2012   </c:v>
                </c:pt>
                <c:pt idx="1">
                  <c:v>2030   </c:v>
                </c:pt>
              </c:strCache>
            </c:strRef>
          </c:cat>
          <c:val>
            <c:numRef>
              <c:f>Graph!$O$12:$O$13</c:f>
              <c:numCache>
                <c:formatCode>General</c:formatCode>
                <c:ptCount val="2"/>
                <c:pt idx="0">
                  <c:v>0.56422000000000005</c:v>
                </c:pt>
                <c:pt idx="1">
                  <c:v>0.69524571428571447</c:v>
                </c:pt>
              </c:numCache>
            </c:numRef>
          </c:val>
          <c:extLst xmlns:c16r2="http://schemas.microsoft.com/office/drawing/2015/06/chart">
            <c:ext xmlns:c16="http://schemas.microsoft.com/office/drawing/2014/chart" uri="{C3380CC4-5D6E-409C-BE32-E72D297353CC}">
              <c16:uniqueId val="{0000000C-9CCC-448B-A5BA-F54A5AA5D666}"/>
            </c:ext>
          </c:extLst>
        </c:ser>
        <c:ser>
          <c:idx val="13"/>
          <c:order val="13"/>
          <c:tx>
            <c:strRef>
              <c:f>Graph!$P$10:$P$11</c:f>
              <c:strCache>
                <c:ptCount val="1"/>
                <c:pt idx="0">
                  <c:v>Grenada</c:v>
                </c:pt>
              </c:strCache>
            </c:strRef>
          </c:tx>
          <c:invertIfNegative val="0"/>
          <c:cat>
            <c:strRef>
              <c:f>Graph!$B$12:$B$13</c:f>
              <c:strCache>
                <c:ptCount val="2"/>
                <c:pt idx="0">
                  <c:v>2012   </c:v>
                </c:pt>
                <c:pt idx="1">
                  <c:v>2030   </c:v>
                </c:pt>
              </c:strCache>
            </c:strRef>
          </c:cat>
          <c:val>
            <c:numRef>
              <c:f>Graph!$P$12:$P$13</c:f>
              <c:numCache>
                <c:formatCode>General</c:formatCode>
                <c:ptCount val="2"/>
                <c:pt idx="0">
                  <c:v>0.72619</c:v>
                </c:pt>
                <c:pt idx="1">
                  <c:v>0.98380999999999996</c:v>
                </c:pt>
              </c:numCache>
            </c:numRef>
          </c:val>
          <c:extLst xmlns:c16r2="http://schemas.microsoft.com/office/drawing/2015/06/chart">
            <c:ext xmlns:c16="http://schemas.microsoft.com/office/drawing/2014/chart" uri="{C3380CC4-5D6E-409C-BE32-E72D297353CC}">
              <c16:uniqueId val="{0000000D-9CCC-448B-A5BA-F54A5AA5D666}"/>
            </c:ext>
          </c:extLst>
        </c:ser>
        <c:ser>
          <c:idx val="14"/>
          <c:order val="14"/>
          <c:tx>
            <c:strRef>
              <c:f>Graph!$Q$10:$Q$11</c:f>
              <c:strCache>
                <c:ptCount val="1"/>
                <c:pt idx="0">
                  <c:v>Maldives</c:v>
                </c:pt>
              </c:strCache>
            </c:strRef>
          </c:tx>
          <c:invertIfNegative val="0"/>
          <c:cat>
            <c:strRef>
              <c:f>Graph!$B$12:$B$13</c:f>
              <c:strCache>
                <c:ptCount val="2"/>
                <c:pt idx="0">
                  <c:v>2012   </c:v>
                </c:pt>
                <c:pt idx="1">
                  <c:v>2030   </c:v>
                </c:pt>
              </c:strCache>
            </c:strRef>
          </c:cat>
          <c:val>
            <c:numRef>
              <c:f>Graph!$Q$12:$Q$13</c:f>
              <c:numCache>
                <c:formatCode>General</c:formatCode>
                <c:ptCount val="2"/>
                <c:pt idx="0">
                  <c:v>0.72712999999999994</c:v>
                </c:pt>
                <c:pt idx="1">
                  <c:v>1.1050899999999999</c:v>
                </c:pt>
              </c:numCache>
            </c:numRef>
          </c:val>
          <c:extLst xmlns:c16r2="http://schemas.microsoft.com/office/drawing/2015/06/chart">
            <c:ext xmlns:c16="http://schemas.microsoft.com/office/drawing/2014/chart" uri="{C3380CC4-5D6E-409C-BE32-E72D297353CC}">
              <c16:uniqueId val="{0000000E-9CCC-448B-A5BA-F54A5AA5D666}"/>
            </c:ext>
          </c:extLst>
        </c:ser>
        <c:ser>
          <c:idx val="15"/>
          <c:order val="15"/>
          <c:tx>
            <c:strRef>
              <c:f>Graph!$R$10:$R$11</c:f>
              <c:strCache>
                <c:ptCount val="1"/>
                <c:pt idx="0">
                  <c:v>Seychelles</c:v>
                </c:pt>
              </c:strCache>
            </c:strRef>
          </c:tx>
          <c:invertIfNegative val="0"/>
          <c:cat>
            <c:strRef>
              <c:f>Graph!$B$12:$B$13</c:f>
              <c:strCache>
                <c:ptCount val="2"/>
                <c:pt idx="0">
                  <c:v>2012   </c:v>
                </c:pt>
                <c:pt idx="1">
                  <c:v>2030   </c:v>
                </c:pt>
              </c:strCache>
            </c:strRef>
          </c:cat>
          <c:val>
            <c:numRef>
              <c:f>Graph!$R$12:$R$13</c:f>
              <c:numCache>
                <c:formatCode>General</c:formatCode>
                <c:ptCount val="2"/>
                <c:pt idx="0">
                  <c:v>0.91028999999999993</c:v>
                </c:pt>
                <c:pt idx="1">
                  <c:v>1.2593199999999998</c:v>
                </c:pt>
              </c:numCache>
            </c:numRef>
          </c:val>
          <c:extLst xmlns:c16r2="http://schemas.microsoft.com/office/drawing/2015/06/chart">
            <c:ext xmlns:c16="http://schemas.microsoft.com/office/drawing/2014/chart" uri="{C3380CC4-5D6E-409C-BE32-E72D297353CC}">
              <c16:uniqueId val="{0000000F-9CCC-448B-A5BA-F54A5AA5D666}"/>
            </c:ext>
          </c:extLst>
        </c:ser>
        <c:ser>
          <c:idx val="16"/>
          <c:order val="16"/>
          <c:tx>
            <c:strRef>
              <c:f>Graph!$S$10:$S$11</c:f>
              <c:strCache>
                <c:ptCount val="1"/>
                <c:pt idx="0">
                  <c:v>Barbados</c:v>
                </c:pt>
              </c:strCache>
            </c:strRef>
          </c:tx>
          <c:invertIfNegative val="0"/>
          <c:cat>
            <c:strRef>
              <c:f>Graph!$B$12:$B$13</c:f>
              <c:strCache>
                <c:ptCount val="2"/>
                <c:pt idx="0">
                  <c:v>2012   </c:v>
                </c:pt>
                <c:pt idx="1">
                  <c:v>2030   </c:v>
                </c:pt>
              </c:strCache>
            </c:strRef>
          </c:cat>
          <c:val>
            <c:numRef>
              <c:f>Graph!$S$12:$S$13</c:f>
              <c:numCache>
                <c:formatCode>General</c:formatCode>
                <c:ptCount val="2"/>
                <c:pt idx="0">
                  <c:v>1.5406199999999999</c:v>
                </c:pt>
                <c:pt idx="1">
                  <c:v>1.9023628571428566</c:v>
                </c:pt>
              </c:numCache>
            </c:numRef>
          </c:val>
          <c:extLst xmlns:c16r2="http://schemas.microsoft.com/office/drawing/2015/06/chart">
            <c:ext xmlns:c16="http://schemas.microsoft.com/office/drawing/2014/chart" uri="{C3380CC4-5D6E-409C-BE32-E72D297353CC}">
              <c16:uniqueId val="{00000010-9CCC-448B-A5BA-F54A5AA5D666}"/>
            </c:ext>
          </c:extLst>
        </c:ser>
        <c:ser>
          <c:idx val="17"/>
          <c:order val="17"/>
          <c:tx>
            <c:strRef>
              <c:f>Graph!$T$10:$T$11</c:f>
              <c:strCache>
                <c:ptCount val="1"/>
                <c:pt idx="0">
                  <c:v>Belize</c:v>
                </c:pt>
              </c:strCache>
            </c:strRef>
          </c:tx>
          <c:invertIfNegative val="0"/>
          <c:cat>
            <c:strRef>
              <c:f>Graph!$B$12:$B$13</c:f>
              <c:strCache>
                <c:ptCount val="2"/>
                <c:pt idx="0">
                  <c:v>2012   </c:v>
                </c:pt>
                <c:pt idx="1">
                  <c:v>2030   </c:v>
                </c:pt>
              </c:strCache>
            </c:strRef>
          </c:cat>
          <c:val>
            <c:numRef>
              <c:f>Graph!$T$12:$T$13</c:f>
              <c:numCache>
                <c:formatCode>General</c:formatCode>
                <c:ptCount val="2"/>
                <c:pt idx="0">
                  <c:v>1.5698599999999998</c:v>
                </c:pt>
                <c:pt idx="1">
                  <c:v>1.5698599999999998</c:v>
                </c:pt>
              </c:numCache>
            </c:numRef>
          </c:val>
          <c:extLst xmlns:c16r2="http://schemas.microsoft.com/office/drawing/2015/06/chart">
            <c:ext xmlns:c16="http://schemas.microsoft.com/office/drawing/2014/chart" uri="{C3380CC4-5D6E-409C-BE32-E72D297353CC}">
              <c16:uniqueId val="{00000011-9CCC-448B-A5BA-F54A5AA5D666}"/>
            </c:ext>
          </c:extLst>
        </c:ser>
        <c:ser>
          <c:idx val="18"/>
          <c:order val="18"/>
          <c:tx>
            <c:strRef>
              <c:f>Graph!$U$10:$U$11</c:f>
              <c:strCache>
                <c:ptCount val="1"/>
                <c:pt idx="0">
                  <c:v>Suriname</c:v>
                </c:pt>
              </c:strCache>
            </c:strRef>
          </c:tx>
          <c:invertIfNegative val="0"/>
          <c:cat>
            <c:strRef>
              <c:f>Graph!$B$12:$B$13</c:f>
              <c:strCache>
                <c:ptCount val="2"/>
                <c:pt idx="0">
                  <c:v>2012   </c:v>
                </c:pt>
                <c:pt idx="1">
                  <c:v>2030   </c:v>
                </c:pt>
              </c:strCache>
            </c:strRef>
          </c:cat>
          <c:val>
            <c:numRef>
              <c:f>Graph!$U$12:$U$13</c:f>
              <c:numCache>
                <c:formatCode>General</c:formatCode>
                <c:ptCount val="2"/>
                <c:pt idx="0">
                  <c:v>2.65788</c:v>
                </c:pt>
                <c:pt idx="1">
                  <c:v>2.7848514285714288</c:v>
                </c:pt>
              </c:numCache>
            </c:numRef>
          </c:val>
          <c:extLst xmlns:c16r2="http://schemas.microsoft.com/office/drawing/2015/06/chart">
            <c:ext xmlns:c16="http://schemas.microsoft.com/office/drawing/2014/chart" uri="{C3380CC4-5D6E-409C-BE32-E72D297353CC}">
              <c16:uniqueId val="{00000012-9CCC-448B-A5BA-F54A5AA5D666}"/>
            </c:ext>
          </c:extLst>
        </c:ser>
        <c:ser>
          <c:idx val="19"/>
          <c:order val="19"/>
          <c:tx>
            <c:strRef>
              <c:f>Graph!$V$10:$V$11</c:f>
              <c:strCache>
                <c:ptCount val="1"/>
                <c:pt idx="0">
                  <c:v>Djibouti</c:v>
                </c:pt>
              </c:strCache>
            </c:strRef>
          </c:tx>
          <c:invertIfNegative val="0"/>
          <c:cat>
            <c:strRef>
              <c:f>Graph!$B$12:$B$13</c:f>
              <c:strCache>
                <c:ptCount val="2"/>
                <c:pt idx="0">
                  <c:v>2012   </c:v>
                </c:pt>
                <c:pt idx="1">
                  <c:v>2030   </c:v>
                </c:pt>
              </c:strCache>
            </c:strRef>
          </c:cat>
          <c:val>
            <c:numRef>
              <c:f>Graph!$V$12:$V$13</c:f>
              <c:numCache>
                <c:formatCode>General</c:formatCode>
                <c:ptCount val="2"/>
                <c:pt idx="0">
                  <c:v>2.7663000000000002</c:v>
                </c:pt>
                <c:pt idx="1">
                  <c:v>3.7189942857142864</c:v>
                </c:pt>
              </c:numCache>
            </c:numRef>
          </c:val>
          <c:extLst xmlns:c16r2="http://schemas.microsoft.com/office/drawing/2015/06/chart">
            <c:ext xmlns:c16="http://schemas.microsoft.com/office/drawing/2014/chart" uri="{C3380CC4-5D6E-409C-BE32-E72D297353CC}">
              <c16:uniqueId val="{00000013-9CCC-448B-A5BA-F54A5AA5D666}"/>
            </c:ext>
          </c:extLst>
        </c:ser>
        <c:ser>
          <c:idx val="20"/>
          <c:order val="20"/>
          <c:tx>
            <c:strRef>
              <c:f>Graph!$W$10:$W$11</c:f>
              <c:strCache>
                <c:ptCount val="1"/>
                <c:pt idx="0">
                  <c:v>Liberia</c:v>
                </c:pt>
              </c:strCache>
            </c:strRef>
          </c:tx>
          <c:invertIfNegative val="0"/>
          <c:cat>
            <c:strRef>
              <c:f>Graph!$B$12:$B$13</c:f>
              <c:strCache>
                <c:ptCount val="2"/>
                <c:pt idx="0">
                  <c:v>2012   </c:v>
                </c:pt>
                <c:pt idx="1">
                  <c:v>2030   </c:v>
                </c:pt>
              </c:strCache>
            </c:strRef>
          </c:cat>
          <c:val>
            <c:numRef>
              <c:f>Graph!$W$12:$W$13</c:f>
              <c:numCache>
                <c:formatCode>General</c:formatCode>
                <c:ptCount val="2"/>
                <c:pt idx="0">
                  <c:v>2.8339400000000001</c:v>
                </c:pt>
                <c:pt idx="1">
                  <c:v>4.0144599999999997</c:v>
                </c:pt>
              </c:numCache>
            </c:numRef>
          </c:val>
          <c:extLst xmlns:c16r2="http://schemas.microsoft.com/office/drawing/2015/06/chart">
            <c:ext xmlns:c16="http://schemas.microsoft.com/office/drawing/2014/chart" uri="{C3380CC4-5D6E-409C-BE32-E72D297353CC}">
              <c16:uniqueId val="{00000014-9CCC-448B-A5BA-F54A5AA5D666}"/>
            </c:ext>
          </c:extLst>
        </c:ser>
        <c:ser>
          <c:idx val="21"/>
          <c:order val="21"/>
          <c:tx>
            <c:strRef>
              <c:f>Graph!$X$10:$X$11</c:f>
              <c:strCache>
                <c:ptCount val="1"/>
                <c:pt idx="0">
                  <c:v>Bhutan</c:v>
                </c:pt>
              </c:strCache>
            </c:strRef>
          </c:tx>
          <c:invertIfNegative val="0"/>
          <c:cat>
            <c:strRef>
              <c:f>Graph!$B$12:$B$13</c:f>
              <c:strCache>
                <c:ptCount val="2"/>
                <c:pt idx="0">
                  <c:v>2012   </c:v>
                </c:pt>
                <c:pt idx="1">
                  <c:v>2030   </c:v>
                </c:pt>
              </c:strCache>
            </c:strRef>
          </c:cat>
          <c:val>
            <c:numRef>
              <c:f>Graph!$X$12:$X$13</c:f>
              <c:numCache>
                <c:formatCode>General</c:formatCode>
                <c:ptCount val="2"/>
                <c:pt idx="0">
                  <c:v>3.2969599999999999</c:v>
                </c:pt>
                <c:pt idx="1">
                  <c:v>5.9355457142857144</c:v>
                </c:pt>
              </c:numCache>
            </c:numRef>
          </c:val>
          <c:extLst xmlns:c16r2="http://schemas.microsoft.com/office/drawing/2015/06/chart">
            <c:ext xmlns:c16="http://schemas.microsoft.com/office/drawing/2014/chart" uri="{C3380CC4-5D6E-409C-BE32-E72D297353CC}">
              <c16:uniqueId val="{00000015-9CCC-448B-A5BA-F54A5AA5D666}"/>
            </c:ext>
          </c:extLst>
        </c:ser>
        <c:ser>
          <c:idx val="22"/>
          <c:order val="22"/>
          <c:tx>
            <c:strRef>
              <c:f>Graph!$Y$10:$Y$11</c:f>
              <c:strCache>
                <c:ptCount val="1"/>
                <c:pt idx="0">
                  <c:v>Lesotho</c:v>
                </c:pt>
              </c:strCache>
            </c:strRef>
          </c:tx>
          <c:invertIfNegative val="0"/>
          <c:cat>
            <c:strRef>
              <c:f>Graph!$B$12:$B$13</c:f>
              <c:strCache>
                <c:ptCount val="2"/>
                <c:pt idx="0">
                  <c:v>2012   </c:v>
                </c:pt>
                <c:pt idx="1">
                  <c:v>2030   </c:v>
                </c:pt>
              </c:strCache>
            </c:strRef>
          </c:cat>
          <c:val>
            <c:numRef>
              <c:f>Graph!$Y$12:$Y$13</c:f>
              <c:numCache>
                <c:formatCode>General</c:formatCode>
                <c:ptCount val="2"/>
                <c:pt idx="0">
                  <c:v>3.4727100000000002</c:v>
                </c:pt>
                <c:pt idx="1">
                  <c:v>3.4727100000000002</c:v>
                </c:pt>
              </c:numCache>
            </c:numRef>
          </c:val>
          <c:extLst xmlns:c16r2="http://schemas.microsoft.com/office/drawing/2015/06/chart">
            <c:ext xmlns:c16="http://schemas.microsoft.com/office/drawing/2014/chart" uri="{C3380CC4-5D6E-409C-BE32-E72D297353CC}">
              <c16:uniqueId val="{00000016-9CCC-448B-A5BA-F54A5AA5D666}"/>
            </c:ext>
          </c:extLst>
        </c:ser>
        <c:ser>
          <c:idx val="23"/>
          <c:order val="23"/>
          <c:tx>
            <c:strRef>
              <c:f>Graph!$Z$10:$Z$11</c:f>
              <c:strCache>
                <c:ptCount val="1"/>
                <c:pt idx="0">
                  <c:v>Swaziland</c:v>
                </c:pt>
              </c:strCache>
            </c:strRef>
          </c:tx>
          <c:invertIfNegative val="0"/>
          <c:cat>
            <c:strRef>
              <c:f>Graph!$B$12:$B$13</c:f>
              <c:strCache>
                <c:ptCount val="2"/>
                <c:pt idx="0">
                  <c:v>2012   </c:v>
                </c:pt>
                <c:pt idx="1">
                  <c:v>2030   </c:v>
                </c:pt>
              </c:strCache>
            </c:strRef>
          </c:cat>
          <c:val>
            <c:numRef>
              <c:f>Graph!$Z$12:$Z$13</c:f>
              <c:numCache>
                <c:formatCode>General</c:formatCode>
                <c:ptCount val="2"/>
                <c:pt idx="0">
                  <c:v>3.4780300000000004</c:v>
                </c:pt>
                <c:pt idx="1">
                  <c:v>4.3228614285714295</c:v>
                </c:pt>
              </c:numCache>
            </c:numRef>
          </c:val>
          <c:extLst xmlns:c16r2="http://schemas.microsoft.com/office/drawing/2015/06/chart">
            <c:ext xmlns:c16="http://schemas.microsoft.com/office/drawing/2014/chart" uri="{C3380CC4-5D6E-409C-BE32-E72D297353CC}">
              <c16:uniqueId val="{00000017-9CCC-448B-A5BA-F54A5AA5D666}"/>
            </c:ext>
          </c:extLst>
        </c:ser>
        <c:ser>
          <c:idx val="24"/>
          <c:order val="24"/>
          <c:tx>
            <c:strRef>
              <c:f>Graph!$AA$10:$AA$11</c:f>
              <c:strCache>
                <c:ptCount val="1"/>
                <c:pt idx="0">
                  <c:v>Gambia</c:v>
                </c:pt>
              </c:strCache>
            </c:strRef>
          </c:tx>
          <c:invertIfNegative val="0"/>
          <c:cat>
            <c:strRef>
              <c:f>Graph!$B$12:$B$13</c:f>
              <c:strCache>
                <c:ptCount val="2"/>
                <c:pt idx="0">
                  <c:v>2012   </c:v>
                </c:pt>
                <c:pt idx="1">
                  <c:v>2030   </c:v>
                </c:pt>
              </c:strCache>
            </c:strRef>
          </c:cat>
          <c:val>
            <c:numRef>
              <c:f>Graph!$AA$12:$AA$13</c:f>
              <c:numCache>
                <c:formatCode>General</c:formatCode>
                <c:ptCount val="2"/>
                <c:pt idx="0">
                  <c:v>3.5292300000000001</c:v>
                </c:pt>
                <c:pt idx="1">
                  <c:v>4.3583628571428576</c:v>
                </c:pt>
              </c:numCache>
            </c:numRef>
          </c:val>
          <c:extLst xmlns:c16r2="http://schemas.microsoft.com/office/drawing/2015/06/chart">
            <c:ext xmlns:c16="http://schemas.microsoft.com/office/drawing/2014/chart" uri="{C3380CC4-5D6E-409C-BE32-E72D297353CC}">
              <c16:uniqueId val="{00000018-9CCC-448B-A5BA-F54A5AA5D666}"/>
            </c:ext>
          </c:extLst>
        </c:ser>
        <c:ser>
          <c:idx val="25"/>
          <c:order val="25"/>
          <c:tx>
            <c:strRef>
              <c:f>Graph!$AB$10:$AB$11</c:f>
              <c:strCache>
                <c:ptCount val="1"/>
                <c:pt idx="0">
                  <c:v>Mauritius</c:v>
                </c:pt>
              </c:strCache>
            </c:strRef>
          </c:tx>
          <c:invertIfNegative val="0"/>
          <c:cat>
            <c:strRef>
              <c:f>Graph!$B$12:$B$13</c:f>
              <c:strCache>
                <c:ptCount val="2"/>
                <c:pt idx="0">
                  <c:v>2012   </c:v>
                </c:pt>
                <c:pt idx="1">
                  <c:v>2030   </c:v>
                </c:pt>
              </c:strCache>
            </c:strRef>
          </c:cat>
          <c:val>
            <c:numRef>
              <c:f>Graph!$AB$12:$AB$13</c:f>
              <c:numCache>
                <c:formatCode>General</c:formatCode>
                <c:ptCount val="2"/>
                <c:pt idx="0">
                  <c:v>3.53755</c:v>
                </c:pt>
                <c:pt idx="1">
                  <c:v>4.6109457142857142</c:v>
                </c:pt>
              </c:numCache>
            </c:numRef>
          </c:val>
          <c:extLst xmlns:c16r2="http://schemas.microsoft.com/office/drawing/2015/06/chart">
            <c:ext xmlns:c16="http://schemas.microsoft.com/office/drawing/2014/chart" uri="{C3380CC4-5D6E-409C-BE32-E72D297353CC}">
              <c16:uniqueId val="{00000019-9CCC-448B-A5BA-F54A5AA5D666}"/>
            </c:ext>
          </c:extLst>
        </c:ser>
        <c:ser>
          <c:idx val="26"/>
          <c:order val="26"/>
          <c:tx>
            <c:strRef>
              <c:f>Graph!$AC$10:$AC$11</c:f>
              <c:strCache>
                <c:ptCount val="1"/>
                <c:pt idx="0">
                  <c:v>Solomon Islands</c:v>
                </c:pt>
              </c:strCache>
            </c:strRef>
          </c:tx>
          <c:invertIfNegative val="0"/>
          <c:cat>
            <c:strRef>
              <c:f>Graph!$B$12:$B$13</c:f>
              <c:strCache>
                <c:ptCount val="2"/>
                <c:pt idx="0">
                  <c:v>2012   </c:v>
                </c:pt>
                <c:pt idx="1">
                  <c:v>2030   </c:v>
                </c:pt>
              </c:strCache>
            </c:strRef>
          </c:cat>
          <c:val>
            <c:numRef>
              <c:f>Graph!$AC$12:$AC$13</c:f>
              <c:numCache>
                <c:formatCode>General</c:formatCode>
                <c:ptCount val="2"/>
                <c:pt idx="0">
                  <c:v>4.5914599999999997</c:v>
                </c:pt>
                <c:pt idx="1">
                  <c:v>5.0120685714285695</c:v>
                </c:pt>
              </c:numCache>
            </c:numRef>
          </c:val>
          <c:extLst xmlns:c16r2="http://schemas.microsoft.com/office/drawing/2015/06/chart">
            <c:ext xmlns:c16="http://schemas.microsoft.com/office/drawing/2014/chart" uri="{C3380CC4-5D6E-409C-BE32-E72D297353CC}">
              <c16:uniqueId val="{0000001A-9CCC-448B-A5BA-F54A5AA5D666}"/>
            </c:ext>
          </c:extLst>
        </c:ser>
        <c:ser>
          <c:idx val="27"/>
          <c:order val="27"/>
          <c:tx>
            <c:strRef>
              <c:f>Graph!$AD$10:$AD$11</c:f>
              <c:strCache>
                <c:ptCount val="1"/>
                <c:pt idx="0">
                  <c:v>Eritrea</c:v>
                </c:pt>
              </c:strCache>
            </c:strRef>
          </c:tx>
          <c:invertIfNegative val="0"/>
          <c:cat>
            <c:strRef>
              <c:f>Graph!$B$12:$B$13</c:f>
              <c:strCache>
                <c:ptCount val="2"/>
                <c:pt idx="0">
                  <c:v>2012   </c:v>
                </c:pt>
                <c:pt idx="1">
                  <c:v>2030   </c:v>
                </c:pt>
              </c:strCache>
            </c:strRef>
          </c:cat>
          <c:val>
            <c:numRef>
              <c:f>Graph!$AD$12:$AD$13</c:f>
              <c:numCache>
                <c:formatCode>General</c:formatCode>
                <c:ptCount val="2"/>
                <c:pt idx="0">
                  <c:v>4.9778900000000004</c:v>
                </c:pt>
                <c:pt idx="1">
                  <c:v>5.7661185714285725</c:v>
                </c:pt>
              </c:numCache>
            </c:numRef>
          </c:val>
          <c:extLst xmlns:c16r2="http://schemas.microsoft.com/office/drawing/2015/06/chart">
            <c:ext xmlns:c16="http://schemas.microsoft.com/office/drawing/2014/chart" uri="{C3380CC4-5D6E-409C-BE32-E72D297353CC}">
              <c16:uniqueId val="{0000001B-9CCC-448B-A5BA-F54A5AA5D666}"/>
            </c:ext>
          </c:extLst>
        </c:ser>
        <c:ser>
          <c:idx val="28"/>
          <c:order val="28"/>
          <c:tx>
            <c:strRef>
              <c:f>Graph!$AE$10:$AE$11</c:f>
              <c:strCache>
                <c:ptCount val="1"/>
                <c:pt idx="0">
                  <c:v>Iceland</c:v>
                </c:pt>
              </c:strCache>
            </c:strRef>
          </c:tx>
          <c:invertIfNegative val="0"/>
          <c:cat>
            <c:strRef>
              <c:f>Graph!$B$12:$B$13</c:f>
              <c:strCache>
                <c:ptCount val="2"/>
                <c:pt idx="0">
                  <c:v>2012   </c:v>
                </c:pt>
                <c:pt idx="1">
                  <c:v>2030   </c:v>
                </c:pt>
              </c:strCache>
            </c:strRef>
          </c:cat>
          <c:val>
            <c:numRef>
              <c:f>Graph!$AE$12:$AE$13</c:f>
              <c:numCache>
                <c:formatCode>General</c:formatCode>
                <c:ptCount val="2"/>
                <c:pt idx="0">
                  <c:v>5.51485</c:v>
                </c:pt>
                <c:pt idx="1">
                  <c:v>7.9257671428571435</c:v>
                </c:pt>
              </c:numCache>
            </c:numRef>
          </c:val>
          <c:extLst xmlns:c16r2="http://schemas.microsoft.com/office/drawing/2015/06/chart">
            <c:ext xmlns:c16="http://schemas.microsoft.com/office/drawing/2014/chart" uri="{C3380CC4-5D6E-409C-BE32-E72D297353CC}">
              <c16:uniqueId val="{0000001C-9CCC-448B-A5BA-F54A5AA5D666}"/>
            </c:ext>
          </c:extLst>
        </c:ser>
        <c:ser>
          <c:idx val="29"/>
          <c:order val="29"/>
          <c:tx>
            <c:strRef>
              <c:f>Graph!$AF$10:$AF$11</c:f>
              <c:strCache>
                <c:ptCount val="1"/>
                <c:pt idx="0">
                  <c:v>Guyana</c:v>
                </c:pt>
              </c:strCache>
            </c:strRef>
          </c:tx>
          <c:invertIfNegative val="0"/>
          <c:cat>
            <c:strRef>
              <c:f>Graph!$B$12:$B$13</c:f>
              <c:strCache>
                <c:ptCount val="2"/>
                <c:pt idx="0">
                  <c:v>2012   </c:v>
                </c:pt>
                <c:pt idx="1">
                  <c:v>2030   </c:v>
                </c:pt>
              </c:strCache>
            </c:strRef>
          </c:cat>
          <c:val>
            <c:numRef>
              <c:f>Graph!$AF$12:$AF$13</c:f>
              <c:numCache>
                <c:formatCode>General</c:formatCode>
                <c:ptCount val="2"/>
                <c:pt idx="0">
                  <c:v>6.1406899999999993</c:v>
                </c:pt>
                <c:pt idx="1">
                  <c:v>8.0631128571428548</c:v>
                </c:pt>
              </c:numCache>
            </c:numRef>
          </c:val>
          <c:extLst xmlns:c16r2="http://schemas.microsoft.com/office/drawing/2015/06/chart">
            <c:ext xmlns:c16="http://schemas.microsoft.com/office/drawing/2014/chart" uri="{C3380CC4-5D6E-409C-BE32-E72D297353CC}">
              <c16:uniqueId val="{0000001D-9CCC-448B-A5BA-F54A5AA5D666}"/>
            </c:ext>
          </c:extLst>
        </c:ser>
        <c:ser>
          <c:idx val="30"/>
          <c:order val="30"/>
          <c:tx>
            <c:strRef>
              <c:f>Graph!$AG$10:$AG$11</c:f>
              <c:strCache>
                <c:ptCount val="1"/>
                <c:pt idx="0">
                  <c:v>Burundi</c:v>
                </c:pt>
              </c:strCache>
            </c:strRef>
          </c:tx>
          <c:invertIfNegative val="0"/>
          <c:cat>
            <c:strRef>
              <c:f>Graph!$B$12:$B$13</c:f>
              <c:strCache>
                <c:ptCount val="2"/>
                <c:pt idx="0">
                  <c:v>2012   </c:v>
                </c:pt>
                <c:pt idx="1">
                  <c:v>2030   </c:v>
                </c:pt>
              </c:strCache>
            </c:strRef>
          </c:cat>
          <c:val>
            <c:numRef>
              <c:f>Graph!$AG$12:$AG$13</c:f>
              <c:numCache>
                <c:formatCode>General</c:formatCode>
                <c:ptCount val="2"/>
                <c:pt idx="0">
                  <c:v>6.2543699999999998</c:v>
                </c:pt>
                <c:pt idx="1">
                  <c:v>7.7504642857142843</c:v>
                </c:pt>
              </c:numCache>
            </c:numRef>
          </c:val>
          <c:extLst xmlns:c16r2="http://schemas.microsoft.com/office/drawing/2015/06/chart">
            <c:ext xmlns:c16="http://schemas.microsoft.com/office/drawing/2014/chart" uri="{C3380CC4-5D6E-409C-BE32-E72D297353CC}">
              <c16:uniqueId val="{0000001E-9CCC-448B-A5BA-F54A5AA5D666}"/>
            </c:ext>
          </c:extLst>
        </c:ser>
        <c:ser>
          <c:idx val="31"/>
          <c:order val="31"/>
          <c:tx>
            <c:strRef>
              <c:f>Graph!$AH$10:$AH$11</c:f>
              <c:strCache>
                <c:ptCount val="1"/>
                <c:pt idx="0">
                  <c:v>Equatorial Guinea</c:v>
                </c:pt>
              </c:strCache>
            </c:strRef>
          </c:tx>
          <c:invertIfNegative val="0"/>
          <c:cat>
            <c:strRef>
              <c:f>Graph!$B$12:$B$13</c:f>
              <c:strCache>
                <c:ptCount val="2"/>
                <c:pt idx="0">
                  <c:v>2012   </c:v>
                </c:pt>
                <c:pt idx="1">
                  <c:v>2030   </c:v>
                </c:pt>
              </c:strCache>
            </c:strRef>
          </c:cat>
          <c:val>
            <c:numRef>
              <c:f>Graph!$AH$12:$AH$13</c:f>
              <c:numCache>
                <c:formatCode>General</c:formatCode>
                <c:ptCount val="2"/>
                <c:pt idx="0">
                  <c:v>6.3741700000000003</c:v>
                </c:pt>
                <c:pt idx="1">
                  <c:v>7.4714671428571426</c:v>
                </c:pt>
              </c:numCache>
            </c:numRef>
          </c:val>
          <c:extLst xmlns:c16r2="http://schemas.microsoft.com/office/drawing/2015/06/chart">
            <c:ext xmlns:c16="http://schemas.microsoft.com/office/drawing/2014/chart" uri="{C3380CC4-5D6E-409C-BE32-E72D297353CC}">
              <c16:uniqueId val="{0000001F-9CCC-448B-A5BA-F54A5AA5D666}"/>
            </c:ext>
          </c:extLst>
        </c:ser>
        <c:ser>
          <c:idx val="32"/>
          <c:order val="32"/>
          <c:tx>
            <c:strRef>
              <c:f>Graph!$AI$10:$AI$11</c:f>
              <c:strCache>
                <c:ptCount val="1"/>
                <c:pt idx="0">
                  <c:v>Rwanda</c:v>
                </c:pt>
              </c:strCache>
            </c:strRef>
          </c:tx>
          <c:invertIfNegative val="0"/>
          <c:cat>
            <c:strRef>
              <c:f>Graph!$B$12:$B$13</c:f>
              <c:strCache>
                <c:ptCount val="2"/>
                <c:pt idx="0">
                  <c:v>2012   </c:v>
                </c:pt>
                <c:pt idx="1">
                  <c:v>2030   </c:v>
                </c:pt>
              </c:strCache>
            </c:strRef>
          </c:cat>
          <c:val>
            <c:numRef>
              <c:f>Graph!$AI$12:$AI$13</c:f>
              <c:numCache>
                <c:formatCode>General</c:formatCode>
                <c:ptCount val="2"/>
                <c:pt idx="0">
                  <c:v>6.6899499999999996</c:v>
                </c:pt>
                <c:pt idx="1">
                  <c:v>9.4022199999999998</c:v>
                </c:pt>
              </c:numCache>
            </c:numRef>
          </c:val>
          <c:extLst xmlns:c16r2="http://schemas.microsoft.com/office/drawing/2015/06/chart">
            <c:ext xmlns:c16="http://schemas.microsoft.com/office/drawing/2014/chart" uri="{C3380CC4-5D6E-409C-BE32-E72D297353CC}">
              <c16:uniqueId val="{00000020-9CCC-448B-A5BA-F54A5AA5D666}"/>
            </c:ext>
          </c:extLst>
        </c:ser>
        <c:ser>
          <c:idx val="33"/>
          <c:order val="33"/>
          <c:tx>
            <c:strRef>
              <c:f>Graph!$AJ$10:$AJ$11</c:f>
              <c:strCache>
                <c:ptCount val="1"/>
                <c:pt idx="0">
                  <c:v>Guinea-Bissau</c:v>
                </c:pt>
              </c:strCache>
            </c:strRef>
          </c:tx>
          <c:invertIfNegative val="0"/>
          <c:cat>
            <c:strRef>
              <c:f>Graph!$B$12:$B$13</c:f>
              <c:strCache>
                <c:ptCount val="2"/>
                <c:pt idx="0">
                  <c:v>2012   </c:v>
                </c:pt>
                <c:pt idx="1">
                  <c:v>2030   </c:v>
                </c:pt>
              </c:strCache>
            </c:strRef>
          </c:cat>
          <c:val>
            <c:numRef>
              <c:f>Graph!$AJ$12:$AJ$13</c:f>
              <c:numCache>
                <c:formatCode>General</c:formatCode>
                <c:ptCount val="2"/>
                <c:pt idx="0">
                  <c:v>7.60473</c:v>
                </c:pt>
                <c:pt idx="1">
                  <c:v>10.783242857142856</c:v>
                </c:pt>
              </c:numCache>
            </c:numRef>
          </c:val>
          <c:extLst xmlns:c16r2="http://schemas.microsoft.com/office/drawing/2015/06/chart">
            <c:ext xmlns:c16="http://schemas.microsoft.com/office/drawing/2014/chart" uri="{C3380CC4-5D6E-409C-BE32-E72D297353CC}">
              <c16:uniqueId val="{00000021-9CCC-448B-A5BA-F54A5AA5D666}"/>
            </c:ext>
          </c:extLst>
        </c:ser>
        <c:ser>
          <c:idx val="34"/>
          <c:order val="34"/>
          <c:tx>
            <c:strRef>
              <c:f>Graph!$AK$10:$AK$11</c:f>
              <c:strCache>
                <c:ptCount val="1"/>
                <c:pt idx="0">
                  <c:v>Haiti</c:v>
                </c:pt>
              </c:strCache>
            </c:strRef>
          </c:tx>
          <c:invertIfNegative val="0"/>
          <c:cat>
            <c:strRef>
              <c:f>Graph!$B$12:$B$13</c:f>
              <c:strCache>
                <c:ptCount val="2"/>
                <c:pt idx="0">
                  <c:v>2012   </c:v>
                </c:pt>
                <c:pt idx="1">
                  <c:v>2030   </c:v>
                </c:pt>
              </c:strCache>
            </c:strRef>
          </c:cat>
          <c:val>
            <c:numRef>
              <c:f>Graph!$AK$12:$AK$13</c:f>
              <c:numCache>
                <c:formatCode>General</c:formatCode>
                <c:ptCount val="2"/>
                <c:pt idx="0">
                  <c:v>8.835469999999999</c:v>
                </c:pt>
                <c:pt idx="1">
                  <c:v>10.05416</c:v>
                </c:pt>
              </c:numCache>
            </c:numRef>
          </c:val>
          <c:extLst xmlns:c16r2="http://schemas.microsoft.com/office/drawing/2015/06/chart">
            <c:ext xmlns:c16="http://schemas.microsoft.com/office/drawing/2014/chart" uri="{C3380CC4-5D6E-409C-BE32-E72D297353CC}">
              <c16:uniqueId val="{00000022-9CCC-448B-A5BA-F54A5AA5D666}"/>
            </c:ext>
          </c:extLst>
        </c:ser>
        <c:ser>
          <c:idx val="35"/>
          <c:order val="35"/>
          <c:tx>
            <c:strRef>
              <c:f>Graph!$AL$10:$AL$11</c:f>
              <c:strCache>
                <c:ptCount val="1"/>
                <c:pt idx="0">
                  <c:v>Albania</c:v>
                </c:pt>
              </c:strCache>
            </c:strRef>
          </c:tx>
          <c:invertIfNegative val="0"/>
          <c:cat>
            <c:strRef>
              <c:f>Graph!$B$12:$B$13</c:f>
              <c:strCache>
                <c:ptCount val="2"/>
                <c:pt idx="0">
                  <c:v>2012   </c:v>
                </c:pt>
                <c:pt idx="1">
                  <c:v>2030   </c:v>
                </c:pt>
              </c:strCache>
            </c:strRef>
          </c:cat>
          <c:val>
            <c:numRef>
              <c:f>Graph!$AL$12:$AL$13</c:f>
              <c:numCache>
                <c:formatCode>General</c:formatCode>
                <c:ptCount val="2"/>
                <c:pt idx="0">
                  <c:v>8.8986399999999986</c:v>
                </c:pt>
                <c:pt idx="1">
                  <c:v>9.8261757142857107</c:v>
                </c:pt>
              </c:numCache>
            </c:numRef>
          </c:val>
          <c:extLst xmlns:c16r2="http://schemas.microsoft.com/office/drawing/2015/06/chart">
            <c:ext xmlns:c16="http://schemas.microsoft.com/office/drawing/2014/chart" uri="{C3380CC4-5D6E-409C-BE32-E72D297353CC}">
              <c16:uniqueId val="{00000023-9CCC-448B-A5BA-F54A5AA5D666}"/>
            </c:ext>
          </c:extLst>
        </c:ser>
        <c:ser>
          <c:idx val="36"/>
          <c:order val="36"/>
          <c:tx>
            <c:strRef>
              <c:f>Graph!$AM$10:$AM$11</c:f>
              <c:strCache>
                <c:ptCount val="1"/>
                <c:pt idx="0">
                  <c:v>Papua New Guinea</c:v>
                </c:pt>
              </c:strCache>
            </c:strRef>
          </c:tx>
          <c:invertIfNegative val="0"/>
          <c:cat>
            <c:strRef>
              <c:f>Graph!$B$12:$B$13</c:f>
              <c:strCache>
                <c:ptCount val="2"/>
                <c:pt idx="0">
                  <c:v>2012   </c:v>
                </c:pt>
                <c:pt idx="1">
                  <c:v>2030   </c:v>
                </c:pt>
              </c:strCache>
            </c:strRef>
          </c:cat>
          <c:val>
            <c:numRef>
              <c:f>Graph!$AM$12:$AM$13</c:f>
              <c:numCache>
                <c:formatCode>General</c:formatCode>
                <c:ptCount val="2"/>
                <c:pt idx="0">
                  <c:v>11.087459999999998</c:v>
                </c:pt>
                <c:pt idx="1">
                  <c:v>13.655849999999996</c:v>
                </c:pt>
              </c:numCache>
            </c:numRef>
          </c:val>
          <c:extLst xmlns:c16r2="http://schemas.microsoft.com/office/drawing/2015/06/chart">
            <c:ext xmlns:c16="http://schemas.microsoft.com/office/drawing/2014/chart" uri="{C3380CC4-5D6E-409C-BE32-E72D297353CC}">
              <c16:uniqueId val="{00000024-9CCC-448B-A5BA-F54A5AA5D666}"/>
            </c:ext>
          </c:extLst>
        </c:ser>
        <c:ser>
          <c:idx val="37"/>
          <c:order val="37"/>
          <c:tx>
            <c:strRef>
              <c:f>Graph!$AN$10:$AN$11</c:f>
              <c:strCache>
                <c:ptCount val="1"/>
                <c:pt idx="0">
                  <c:v>Moldova</c:v>
                </c:pt>
              </c:strCache>
            </c:strRef>
          </c:tx>
          <c:invertIfNegative val="0"/>
          <c:cat>
            <c:strRef>
              <c:f>Graph!$B$12:$B$13</c:f>
              <c:strCache>
                <c:ptCount val="2"/>
                <c:pt idx="0">
                  <c:v>2012   </c:v>
                </c:pt>
                <c:pt idx="1">
                  <c:v>2030   </c:v>
                </c:pt>
              </c:strCache>
            </c:strRef>
          </c:cat>
          <c:val>
            <c:numRef>
              <c:f>Graph!$AN$12:$AN$13</c:f>
              <c:numCache>
                <c:formatCode>General</c:formatCode>
                <c:ptCount val="2"/>
                <c:pt idx="0">
                  <c:v>11.350629999999999</c:v>
                </c:pt>
                <c:pt idx="1">
                  <c:v>11.350629999999999</c:v>
                </c:pt>
              </c:numCache>
            </c:numRef>
          </c:val>
          <c:extLst xmlns:c16r2="http://schemas.microsoft.com/office/drawing/2015/06/chart">
            <c:ext xmlns:c16="http://schemas.microsoft.com/office/drawing/2014/chart" uri="{C3380CC4-5D6E-409C-BE32-E72D297353CC}">
              <c16:uniqueId val="{00000025-9CCC-448B-A5BA-F54A5AA5D666}"/>
            </c:ext>
          </c:extLst>
        </c:ser>
        <c:ser>
          <c:idx val="38"/>
          <c:order val="38"/>
          <c:tx>
            <c:strRef>
              <c:f>Graph!$AO$10:$AO$11</c:f>
              <c:strCache>
                <c:ptCount val="1"/>
                <c:pt idx="0">
                  <c:v>Niger</c:v>
                </c:pt>
              </c:strCache>
            </c:strRef>
          </c:tx>
          <c:invertIfNegative val="0"/>
          <c:cat>
            <c:strRef>
              <c:f>Graph!$B$12:$B$13</c:f>
              <c:strCache>
                <c:ptCount val="2"/>
                <c:pt idx="0">
                  <c:v>2012   </c:v>
                </c:pt>
                <c:pt idx="1">
                  <c:v>2030   </c:v>
                </c:pt>
              </c:strCache>
            </c:strRef>
          </c:cat>
          <c:val>
            <c:numRef>
              <c:f>Graph!$AO$12:$AO$13</c:f>
              <c:numCache>
                <c:formatCode>General</c:formatCode>
                <c:ptCount val="2"/>
                <c:pt idx="0">
                  <c:v>11.46092</c:v>
                </c:pt>
                <c:pt idx="1">
                  <c:v>13.350389999999999</c:v>
                </c:pt>
              </c:numCache>
            </c:numRef>
          </c:val>
          <c:extLst xmlns:c16r2="http://schemas.microsoft.com/office/drawing/2015/06/chart">
            <c:ext xmlns:c16="http://schemas.microsoft.com/office/drawing/2014/chart" uri="{C3380CC4-5D6E-409C-BE32-E72D297353CC}">
              <c16:uniqueId val="{00000026-9CCC-448B-A5BA-F54A5AA5D666}"/>
            </c:ext>
          </c:extLst>
        </c:ser>
        <c:ser>
          <c:idx val="39"/>
          <c:order val="39"/>
          <c:tx>
            <c:strRef>
              <c:f>Graph!$AP$10:$AP$11</c:f>
              <c:strCache>
                <c:ptCount val="1"/>
                <c:pt idx="0">
                  <c:v>Sierra Leone</c:v>
                </c:pt>
              </c:strCache>
            </c:strRef>
          </c:tx>
          <c:invertIfNegative val="0"/>
          <c:cat>
            <c:strRef>
              <c:f>Graph!$B$12:$B$13</c:f>
              <c:strCache>
                <c:ptCount val="2"/>
                <c:pt idx="0">
                  <c:v>2012   </c:v>
                </c:pt>
                <c:pt idx="1">
                  <c:v>2030   </c:v>
                </c:pt>
              </c:strCache>
            </c:strRef>
          </c:cat>
          <c:val>
            <c:numRef>
              <c:f>Graph!$AP$12:$AP$13</c:f>
              <c:numCache>
                <c:formatCode>General</c:formatCode>
                <c:ptCount val="2"/>
                <c:pt idx="0">
                  <c:v>11.810889999999999</c:v>
                </c:pt>
                <c:pt idx="1">
                  <c:v>11.810889999999999</c:v>
                </c:pt>
              </c:numCache>
            </c:numRef>
          </c:val>
          <c:extLst xmlns:c16r2="http://schemas.microsoft.com/office/drawing/2015/06/chart">
            <c:ext xmlns:c16="http://schemas.microsoft.com/office/drawing/2014/chart" uri="{C3380CC4-5D6E-409C-BE32-E72D297353CC}">
              <c16:uniqueId val="{00000027-9CCC-448B-A5BA-F54A5AA5D666}"/>
            </c:ext>
          </c:extLst>
        </c:ser>
        <c:ser>
          <c:idx val="40"/>
          <c:order val="40"/>
          <c:tx>
            <c:strRef>
              <c:f>Graph!$AQ$10:$AQ$11</c:f>
              <c:strCache>
                <c:ptCount val="1"/>
                <c:pt idx="0">
                  <c:v>Costa Rica</c:v>
                </c:pt>
              </c:strCache>
            </c:strRef>
          </c:tx>
          <c:invertIfNegative val="0"/>
          <c:cat>
            <c:strRef>
              <c:f>Graph!$B$12:$B$13</c:f>
              <c:strCache>
                <c:ptCount val="2"/>
                <c:pt idx="0">
                  <c:v>2012   </c:v>
                </c:pt>
                <c:pt idx="1">
                  <c:v>2030   </c:v>
                </c:pt>
              </c:strCache>
            </c:strRef>
          </c:cat>
          <c:val>
            <c:numRef>
              <c:f>Graph!$AQ$12:$AQ$13</c:f>
              <c:numCache>
                <c:formatCode>General</c:formatCode>
                <c:ptCount val="2"/>
                <c:pt idx="0">
                  <c:v>12.27413</c:v>
                </c:pt>
                <c:pt idx="1">
                  <c:v>15.698099999999998</c:v>
                </c:pt>
              </c:numCache>
            </c:numRef>
          </c:val>
          <c:extLst xmlns:c16r2="http://schemas.microsoft.com/office/drawing/2015/06/chart">
            <c:ext xmlns:c16="http://schemas.microsoft.com/office/drawing/2014/chart" uri="{C3380CC4-5D6E-409C-BE32-E72D297353CC}">
              <c16:uniqueId val="{00000028-9CCC-448B-A5BA-F54A5AA5D666}"/>
            </c:ext>
          </c:extLst>
        </c:ser>
        <c:ser>
          <c:idx val="41"/>
          <c:order val="41"/>
          <c:tx>
            <c:strRef>
              <c:f>Graph!$AR$10:$AR$11</c:f>
              <c:strCache>
                <c:ptCount val="1"/>
                <c:pt idx="0">
                  <c:v>Armenia</c:v>
                </c:pt>
              </c:strCache>
            </c:strRef>
          </c:tx>
          <c:invertIfNegative val="0"/>
          <c:cat>
            <c:strRef>
              <c:f>Graph!$B$12:$B$13</c:f>
              <c:strCache>
                <c:ptCount val="2"/>
                <c:pt idx="0">
                  <c:v>2012   </c:v>
                </c:pt>
                <c:pt idx="1">
                  <c:v>2030   </c:v>
                </c:pt>
              </c:strCache>
            </c:strRef>
          </c:cat>
          <c:val>
            <c:numRef>
              <c:f>Graph!$AR$12:$AR$13</c:f>
              <c:numCache>
                <c:formatCode>General</c:formatCode>
                <c:ptCount val="2"/>
                <c:pt idx="0">
                  <c:v>12.31939</c:v>
                </c:pt>
                <c:pt idx="1">
                  <c:v>18.475571428571428</c:v>
                </c:pt>
              </c:numCache>
            </c:numRef>
          </c:val>
          <c:extLst xmlns:c16r2="http://schemas.microsoft.com/office/drawing/2015/06/chart">
            <c:ext xmlns:c16="http://schemas.microsoft.com/office/drawing/2014/chart" uri="{C3380CC4-5D6E-409C-BE32-E72D297353CC}">
              <c16:uniqueId val="{00000029-9CCC-448B-A5BA-F54A5AA5D666}"/>
            </c:ext>
          </c:extLst>
        </c:ser>
        <c:ser>
          <c:idx val="42"/>
          <c:order val="42"/>
          <c:tx>
            <c:strRef>
              <c:f>Graph!$AS$10:$AS$11</c:f>
              <c:strCache>
                <c:ptCount val="1"/>
                <c:pt idx="0">
                  <c:v>Macedonia, FYR</c:v>
                </c:pt>
              </c:strCache>
            </c:strRef>
          </c:tx>
          <c:invertIfNegative val="0"/>
          <c:cat>
            <c:strRef>
              <c:f>Graph!$B$12:$B$13</c:f>
              <c:strCache>
                <c:ptCount val="2"/>
                <c:pt idx="0">
                  <c:v>2012   </c:v>
                </c:pt>
                <c:pt idx="1">
                  <c:v>2030   </c:v>
                </c:pt>
              </c:strCache>
            </c:strRef>
          </c:cat>
          <c:val>
            <c:numRef>
              <c:f>Graph!$AS$12:$AS$13</c:f>
              <c:numCache>
                <c:formatCode>General</c:formatCode>
                <c:ptCount val="2"/>
                <c:pt idx="0">
                  <c:v>12.99225</c:v>
                </c:pt>
                <c:pt idx="1">
                  <c:v>15.19327142857143</c:v>
                </c:pt>
              </c:numCache>
            </c:numRef>
          </c:val>
          <c:extLst xmlns:c16r2="http://schemas.microsoft.com/office/drawing/2015/06/chart">
            <c:ext xmlns:c16="http://schemas.microsoft.com/office/drawing/2014/chart" uri="{C3380CC4-5D6E-409C-BE32-E72D297353CC}">
              <c16:uniqueId val="{0000002A-9CCC-448B-A5BA-F54A5AA5D666}"/>
            </c:ext>
          </c:extLst>
        </c:ser>
        <c:ser>
          <c:idx val="43"/>
          <c:order val="43"/>
          <c:tx>
            <c:strRef>
              <c:f>Graph!$AT$10:$AT$11</c:f>
              <c:strCache>
                <c:ptCount val="1"/>
                <c:pt idx="0">
                  <c:v>Mauritania</c:v>
                </c:pt>
              </c:strCache>
            </c:strRef>
          </c:tx>
          <c:invertIfNegative val="0"/>
          <c:cat>
            <c:strRef>
              <c:f>Graph!$B$12:$B$13</c:f>
              <c:strCache>
                <c:ptCount val="2"/>
                <c:pt idx="0">
                  <c:v>2012   </c:v>
                </c:pt>
                <c:pt idx="1">
                  <c:v>2030   </c:v>
                </c:pt>
              </c:strCache>
            </c:strRef>
          </c:cat>
          <c:val>
            <c:numRef>
              <c:f>Graph!$AT$12:$AT$13</c:f>
              <c:numCache>
                <c:formatCode>General</c:formatCode>
                <c:ptCount val="2"/>
                <c:pt idx="0">
                  <c:v>13.343159999999999</c:v>
                </c:pt>
                <c:pt idx="1">
                  <c:v>16.277991428571426</c:v>
                </c:pt>
              </c:numCache>
            </c:numRef>
          </c:val>
          <c:extLst xmlns:c16r2="http://schemas.microsoft.com/office/drawing/2015/06/chart">
            <c:ext xmlns:c16="http://schemas.microsoft.com/office/drawing/2014/chart" uri="{C3380CC4-5D6E-409C-BE32-E72D297353CC}">
              <c16:uniqueId val="{0000002B-9CCC-448B-A5BA-F54A5AA5D666}"/>
            </c:ext>
          </c:extLst>
        </c:ser>
        <c:ser>
          <c:idx val="44"/>
          <c:order val="44"/>
          <c:tx>
            <c:strRef>
              <c:f>Graph!$AU$10:$AU$11</c:f>
              <c:strCache>
                <c:ptCount val="1"/>
                <c:pt idx="0">
                  <c:v>Kyrgyzstan</c:v>
                </c:pt>
              </c:strCache>
            </c:strRef>
          </c:tx>
          <c:invertIfNegative val="0"/>
          <c:cat>
            <c:strRef>
              <c:f>Graph!$B$12:$B$13</c:f>
              <c:strCache>
                <c:ptCount val="2"/>
                <c:pt idx="0">
                  <c:v>2012   </c:v>
                </c:pt>
                <c:pt idx="1">
                  <c:v>2030   </c:v>
                </c:pt>
              </c:strCache>
            </c:strRef>
          </c:cat>
          <c:val>
            <c:numRef>
              <c:f>Graph!$AU$12:$AU$13</c:f>
              <c:numCache>
                <c:formatCode>General</c:formatCode>
                <c:ptCount val="2"/>
                <c:pt idx="0">
                  <c:v>13.794739999999999</c:v>
                </c:pt>
                <c:pt idx="1">
                  <c:v>18.418307142857145</c:v>
                </c:pt>
              </c:numCache>
            </c:numRef>
          </c:val>
          <c:extLst xmlns:c16r2="http://schemas.microsoft.com/office/drawing/2015/06/chart">
            <c:ext xmlns:c16="http://schemas.microsoft.com/office/drawing/2014/chart" uri="{C3380CC4-5D6E-409C-BE32-E72D297353CC}">
              <c16:uniqueId val="{0000002C-9CCC-448B-A5BA-F54A5AA5D666}"/>
            </c:ext>
          </c:extLst>
        </c:ser>
        <c:ser>
          <c:idx val="45"/>
          <c:order val="45"/>
          <c:tx>
            <c:strRef>
              <c:f>Graph!$AV$10:$AV$11</c:f>
              <c:strCache>
                <c:ptCount val="1"/>
                <c:pt idx="0">
                  <c:v>Georgia</c:v>
                </c:pt>
              </c:strCache>
            </c:strRef>
          </c:tx>
          <c:invertIfNegative val="0"/>
          <c:cat>
            <c:strRef>
              <c:f>Graph!$B$12:$B$13</c:f>
              <c:strCache>
                <c:ptCount val="2"/>
                <c:pt idx="0">
                  <c:v>2012   </c:v>
                </c:pt>
                <c:pt idx="1">
                  <c:v>2030   </c:v>
                </c:pt>
              </c:strCache>
            </c:strRef>
          </c:cat>
          <c:val>
            <c:numRef>
              <c:f>Graph!$AV$12:$AV$13</c:f>
              <c:numCache>
                <c:formatCode>General</c:formatCode>
                <c:ptCount val="2"/>
                <c:pt idx="0">
                  <c:v>14.627750000000001</c:v>
                </c:pt>
                <c:pt idx="1">
                  <c:v>20.02966142857143</c:v>
                </c:pt>
              </c:numCache>
            </c:numRef>
          </c:val>
          <c:extLst xmlns:c16r2="http://schemas.microsoft.com/office/drawing/2015/06/chart">
            <c:ext xmlns:c16="http://schemas.microsoft.com/office/drawing/2014/chart" uri="{C3380CC4-5D6E-409C-BE32-E72D297353CC}">
              <c16:uniqueId val="{0000002D-9CCC-448B-A5BA-F54A5AA5D666}"/>
            </c:ext>
          </c:extLst>
        </c:ser>
        <c:ser>
          <c:idx val="46"/>
          <c:order val="46"/>
          <c:tx>
            <c:strRef>
              <c:f>Graph!$AW$10:$AW$11</c:f>
              <c:strCache>
                <c:ptCount val="1"/>
                <c:pt idx="0">
                  <c:v>Tajikistan</c:v>
                </c:pt>
              </c:strCache>
            </c:strRef>
          </c:tx>
          <c:invertIfNegative val="0"/>
          <c:cat>
            <c:strRef>
              <c:f>Graph!$B$12:$B$13</c:f>
              <c:strCache>
                <c:ptCount val="2"/>
                <c:pt idx="0">
                  <c:v>2012   </c:v>
                </c:pt>
                <c:pt idx="1">
                  <c:v>2030   </c:v>
                </c:pt>
              </c:strCache>
            </c:strRef>
          </c:cat>
          <c:val>
            <c:numRef>
              <c:f>Graph!$AW$12:$AW$13</c:f>
              <c:numCache>
                <c:formatCode>General</c:formatCode>
                <c:ptCount val="2"/>
                <c:pt idx="0">
                  <c:v>15.36458</c:v>
                </c:pt>
                <c:pt idx="1">
                  <c:v>20.309174285714285</c:v>
                </c:pt>
              </c:numCache>
            </c:numRef>
          </c:val>
          <c:extLst xmlns:c16r2="http://schemas.microsoft.com/office/drawing/2015/06/chart">
            <c:ext xmlns:c16="http://schemas.microsoft.com/office/drawing/2014/chart" uri="{C3380CC4-5D6E-409C-BE32-E72D297353CC}">
              <c16:uniqueId val="{0000002E-9CCC-448B-A5BA-F54A5AA5D666}"/>
            </c:ext>
          </c:extLst>
        </c:ser>
        <c:ser>
          <c:idx val="47"/>
          <c:order val="47"/>
          <c:tx>
            <c:strRef>
              <c:f>Graph!$AX$10:$AX$11</c:f>
              <c:strCache>
                <c:ptCount val="1"/>
                <c:pt idx="0">
                  <c:v>Afghanistan</c:v>
                </c:pt>
              </c:strCache>
            </c:strRef>
          </c:tx>
          <c:invertIfNegative val="0"/>
          <c:cat>
            <c:strRef>
              <c:f>Graph!$B$12:$B$13</c:f>
              <c:strCache>
                <c:ptCount val="2"/>
                <c:pt idx="0">
                  <c:v>2012   </c:v>
                </c:pt>
                <c:pt idx="1">
                  <c:v>2030   </c:v>
                </c:pt>
              </c:strCache>
            </c:strRef>
          </c:cat>
          <c:val>
            <c:numRef>
              <c:f>Graph!$AX$12:$AX$13</c:f>
              <c:numCache>
                <c:formatCode>General</c:formatCode>
                <c:ptCount val="2"/>
                <c:pt idx="0">
                  <c:v>18.168860000000002</c:v>
                </c:pt>
                <c:pt idx="1">
                  <c:v>23.509517142857149</c:v>
                </c:pt>
              </c:numCache>
            </c:numRef>
          </c:val>
          <c:extLst xmlns:c16r2="http://schemas.microsoft.com/office/drawing/2015/06/chart">
            <c:ext xmlns:c16="http://schemas.microsoft.com/office/drawing/2014/chart" uri="{C3380CC4-5D6E-409C-BE32-E72D297353CC}">
              <c16:uniqueId val="{0000002F-9CCC-448B-A5BA-F54A5AA5D666}"/>
            </c:ext>
          </c:extLst>
        </c:ser>
        <c:ser>
          <c:idx val="48"/>
          <c:order val="48"/>
          <c:tx>
            <c:strRef>
              <c:f>Graph!$AY$10:$AY$11</c:f>
              <c:strCache>
                <c:ptCount val="1"/>
                <c:pt idx="0">
                  <c:v>Lebanon</c:v>
                </c:pt>
              </c:strCache>
            </c:strRef>
          </c:tx>
          <c:invertIfNegative val="0"/>
          <c:cat>
            <c:strRef>
              <c:f>Graph!$B$12:$B$13</c:f>
              <c:strCache>
                <c:ptCount val="2"/>
                <c:pt idx="0">
                  <c:v>2012   </c:v>
                </c:pt>
                <c:pt idx="1">
                  <c:v>2030   </c:v>
                </c:pt>
              </c:strCache>
            </c:strRef>
          </c:cat>
          <c:val>
            <c:numRef>
              <c:f>Graph!$AY$12:$AY$13</c:f>
              <c:numCache>
                <c:formatCode>General</c:formatCode>
                <c:ptCount val="2"/>
                <c:pt idx="0">
                  <c:v>20.371970000000001</c:v>
                </c:pt>
                <c:pt idx="1">
                  <c:v>21.849930000000001</c:v>
                </c:pt>
              </c:numCache>
            </c:numRef>
          </c:val>
          <c:extLst xmlns:c16r2="http://schemas.microsoft.com/office/drawing/2015/06/chart">
            <c:ext xmlns:c16="http://schemas.microsoft.com/office/drawing/2014/chart" uri="{C3380CC4-5D6E-409C-BE32-E72D297353CC}">
              <c16:uniqueId val="{00000030-9CCC-448B-A5BA-F54A5AA5D666}"/>
            </c:ext>
          </c:extLst>
        </c:ser>
        <c:ser>
          <c:idx val="49"/>
          <c:order val="49"/>
          <c:tx>
            <c:strRef>
              <c:f>Graph!$AZ$10:$AZ$11</c:f>
              <c:strCache>
                <c:ptCount val="1"/>
                <c:pt idx="0">
                  <c:v>Honduras</c:v>
                </c:pt>
              </c:strCache>
            </c:strRef>
          </c:tx>
          <c:invertIfNegative val="0"/>
          <c:cat>
            <c:strRef>
              <c:f>Graph!$B$12:$B$13</c:f>
              <c:strCache>
                <c:ptCount val="2"/>
                <c:pt idx="0">
                  <c:v>2012   </c:v>
                </c:pt>
                <c:pt idx="1">
                  <c:v>2030   </c:v>
                </c:pt>
              </c:strCache>
            </c:strRef>
          </c:cat>
          <c:val>
            <c:numRef>
              <c:f>Graph!$AZ$12:$AZ$13</c:f>
              <c:numCache>
                <c:formatCode>General</c:formatCode>
                <c:ptCount val="2"/>
                <c:pt idx="0">
                  <c:v>20.46716</c:v>
                </c:pt>
                <c:pt idx="1">
                  <c:v>20.46716</c:v>
                </c:pt>
              </c:numCache>
            </c:numRef>
          </c:val>
          <c:extLst xmlns:c16r2="http://schemas.microsoft.com/office/drawing/2015/06/chart">
            <c:ext xmlns:c16="http://schemas.microsoft.com/office/drawing/2014/chart" uri="{C3380CC4-5D6E-409C-BE32-E72D297353CC}">
              <c16:uniqueId val="{00000031-9CCC-448B-A5BA-F54A5AA5D666}"/>
            </c:ext>
          </c:extLst>
        </c:ser>
        <c:ser>
          <c:idx val="50"/>
          <c:order val="50"/>
          <c:tx>
            <c:strRef>
              <c:f>Graph!$BA$10:$BA$11</c:f>
              <c:strCache>
                <c:ptCount val="1"/>
                <c:pt idx="0">
                  <c:v>Malawi</c:v>
                </c:pt>
              </c:strCache>
            </c:strRef>
          </c:tx>
          <c:invertIfNegative val="0"/>
          <c:cat>
            <c:strRef>
              <c:f>Graph!$B$12:$B$13</c:f>
              <c:strCache>
                <c:ptCount val="2"/>
                <c:pt idx="0">
                  <c:v>2012   </c:v>
                </c:pt>
                <c:pt idx="1">
                  <c:v>2030   </c:v>
                </c:pt>
              </c:strCache>
            </c:strRef>
          </c:cat>
          <c:val>
            <c:numRef>
              <c:f>Graph!$BA$12:$BA$13</c:f>
              <c:numCache>
                <c:formatCode>General</c:formatCode>
                <c:ptCount val="2"/>
                <c:pt idx="0">
                  <c:v>21.63213</c:v>
                </c:pt>
                <c:pt idx="1">
                  <c:v>23.406147142857144</c:v>
                </c:pt>
              </c:numCache>
            </c:numRef>
          </c:val>
          <c:extLst xmlns:c16r2="http://schemas.microsoft.com/office/drawing/2015/06/chart">
            <c:ext xmlns:c16="http://schemas.microsoft.com/office/drawing/2014/chart" uri="{C3380CC4-5D6E-409C-BE32-E72D297353CC}">
              <c16:uniqueId val="{00000032-9CCC-448B-A5BA-F54A5AA5D666}"/>
            </c:ext>
          </c:extLst>
        </c:ser>
        <c:ser>
          <c:idx val="51"/>
          <c:order val="51"/>
          <c:tx>
            <c:strRef>
              <c:f>Graph!$BB$10:$BB$11</c:f>
              <c:strCache>
                <c:ptCount val="1"/>
                <c:pt idx="0">
                  <c:v>Togo</c:v>
                </c:pt>
              </c:strCache>
            </c:strRef>
          </c:tx>
          <c:invertIfNegative val="0"/>
          <c:cat>
            <c:strRef>
              <c:f>Graph!$B$12:$B$13</c:f>
              <c:strCache>
                <c:ptCount val="2"/>
                <c:pt idx="0">
                  <c:v>2012   </c:v>
                </c:pt>
                <c:pt idx="1">
                  <c:v>2030   </c:v>
                </c:pt>
              </c:strCache>
            </c:strRef>
          </c:cat>
          <c:val>
            <c:numRef>
              <c:f>Graph!$BB$12:$BB$13</c:f>
              <c:numCache>
                <c:formatCode>General</c:formatCode>
                <c:ptCount val="2"/>
                <c:pt idx="0">
                  <c:v>22.93186</c:v>
                </c:pt>
                <c:pt idx="1">
                  <c:v>22.93186</c:v>
                </c:pt>
              </c:numCache>
            </c:numRef>
          </c:val>
          <c:extLst xmlns:c16r2="http://schemas.microsoft.com/office/drawing/2015/06/chart">
            <c:ext xmlns:c16="http://schemas.microsoft.com/office/drawing/2014/chart" uri="{C3380CC4-5D6E-409C-BE32-E72D297353CC}">
              <c16:uniqueId val="{00000033-9CCC-448B-A5BA-F54A5AA5D666}"/>
            </c:ext>
          </c:extLst>
        </c:ser>
        <c:ser>
          <c:idx val="52"/>
          <c:order val="52"/>
          <c:tx>
            <c:strRef>
              <c:f>Graph!$BC$10:$BC$11</c:f>
              <c:strCache>
                <c:ptCount val="1"/>
                <c:pt idx="0">
                  <c:v>Mongolia</c:v>
                </c:pt>
              </c:strCache>
            </c:strRef>
          </c:tx>
          <c:invertIfNegative val="0"/>
          <c:cat>
            <c:strRef>
              <c:f>Graph!$B$12:$B$13</c:f>
              <c:strCache>
                <c:ptCount val="2"/>
                <c:pt idx="0">
                  <c:v>2012   </c:v>
                </c:pt>
                <c:pt idx="1">
                  <c:v>2030   </c:v>
                </c:pt>
              </c:strCache>
            </c:strRef>
          </c:cat>
          <c:val>
            <c:numRef>
              <c:f>Graph!$BC$12:$BC$13</c:f>
              <c:numCache>
                <c:formatCode>General</c:formatCode>
                <c:ptCount val="2"/>
                <c:pt idx="0">
                  <c:v>25.94426</c:v>
                </c:pt>
                <c:pt idx="1">
                  <c:v>25.94426</c:v>
                </c:pt>
              </c:numCache>
            </c:numRef>
          </c:val>
          <c:extLst xmlns:c16r2="http://schemas.microsoft.com/office/drawing/2015/06/chart">
            <c:ext xmlns:c16="http://schemas.microsoft.com/office/drawing/2014/chart" uri="{C3380CC4-5D6E-409C-BE32-E72D297353CC}">
              <c16:uniqueId val="{00000034-9CCC-448B-A5BA-F54A5AA5D666}"/>
            </c:ext>
          </c:extLst>
        </c:ser>
        <c:ser>
          <c:idx val="53"/>
          <c:order val="53"/>
          <c:tx>
            <c:strRef>
              <c:f>Graph!$BD$10:$BD$11</c:f>
              <c:strCache>
                <c:ptCount val="1"/>
                <c:pt idx="0">
                  <c:v>Bosnia and Herzegovina</c:v>
                </c:pt>
              </c:strCache>
            </c:strRef>
          </c:tx>
          <c:invertIfNegative val="0"/>
          <c:cat>
            <c:strRef>
              <c:f>Graph!$B$12:$B$13</c:f>
              <c:strCache>
                <c:ptCount val="2"/>
                <c:pt idx="0">
                  <c:v>2012   </c:v>
                </c:pt>
                <c:pt idx="1">
                  <c:v>2030   </c:v>
                </c:pt>
              </c:strCache>
            </c:strRef>
          </c:cat>
          <c:val>
            <c:numRef>
              <c:f>Graph!$BD$12:$BD$13</c:f>
              <c:numCache>
                <c:formatCode>General</c:formatCode>
                <c:ptCount val="2"/>
                <c:pt idx="0">
                  <c:v>27.108400000000003</c:v>
                </c:pt>
                <c:pt idx="1">
                  <c:v>37.052462857142864</c:v>
                </c:pt>
              </c:numCache>
            </c:numRef>
          </c:val>
          <c:extLst xmlns:c16r2="http://schemas.microsoft.com/office/drawing/2015/06/chart">
            <c:ext xmlns:c16="http://schemas.microsoft.com/office/drawing/2014/chart" uri="{C3380CC4-5D6E-409C-BE32-E72D297353CC}">
              <c16:uniqueId val="{00000035-9CCC-448B-A5BA-F54A5AA5D666}"/>
            </c:ext>
          </c:extLst>
        </c:ser>
        <c:ser>
          <c:idx val="54"/>
          <c:order val="54"/>
          <c:tx>
            <c:strRef>
              <c:f>Graph!$BE$10:$BE$11</c:f>
              <c:strCache>
                <c:ptCount val="1"/>
                <c:pt idx="0">
                  <c:v>Jordan</c:v>
                </c:pt>
              </c:strCache>
            </c:strRef>
          </c:tx>
          <c:invertIfNegative val="0"/>
          <c:cat>
            <c:strRef>
              <c:f>Graph!$B$12:$B$13</c:f>
              <c:strCache>
                <c:ptCount val="2"/>
                <c:pt idx="0">
                  <c:v>2012   </c:v>
                </c:pt>
                <c:pt idx="1">
                  <c:v>2030   </c:v>
                </c:pt>
              </c:strCache>
            </c:strRef>
          </c:cat>
          <c:val>
            <c:numRef>
              <c:f>Graph!$BE$12:$BE$13</c:f>
              <c:numCache>
                <c:formatCode>General</c:formatCode>
                <c:ptCount val="2"/>
                <c:pt idx="0">
                  <c:v>27.198589999999999</c:v>
                </c:pt>
                <c:pt idx="1">
                  <c:v>34.833941428571428</c:v>
                </c:pt>
              </c:numCache>
            </c:numRef>
          </c:val>
          <c:extLst xmlns:c16r2="http://schemas.microsoft.com/office/drawing/2015/06/chart">
            <c:ext xmlns:c16="http://schemas.microsoft.com/office/drawing/2014/chart" uri="{C3380CC4-5D6E-409C-BE32-E72D297353CC}">
              <c16:uniqueId val="{00000036-9CCC-448B-A5BA-F54A5AA5D666}"/>
            </c:ext>
          </c:extLst>
        </c:ser>
        <c:ser>
          <c:idx val="55"/>
          <c:order val="55"/>
          <c:tx>
            <c:strRef>
              <c:f>Graph!$BF$10:$BF$11</c:f>
              <c:strCache>
                <c:ptCount val="1"/>
                <c:pt idx="0">
                  <c:v>Sri Lanka</c:v>
                </c:pt>
              </c:strCache>
            </c:strRef>
          </c:tx>
          <c:invertIfNegative val="0"/>
          <c:cat>
            <c:strRef>
              <c:f>Graph!$B$12:$B$13</c:f>
              <c:strCache>
                <c:ptCount val="2"/>
                <c:pt idx="0">
                  <c:v>2012   </c:v>
                </c:pt>
                <c:pt idx="1">
                  <c:v>2030   </c:v>
                </c:pt>
              </c:strCache>
            </c:strRef>
          </c:cat>
          <c:val>
            <c:numRef>
              <c:f>Graph!$BF$12:$BF$13</c:f>
              <c:numCache>
                <c:formatCode>General</c:formatCode>
                <c:ptCount val="2"/>
                <c:pt idx="0">
                  <c:v>30.451830000000001</c:v>
                </c:pt>
                <c:pt idx="1">
                  <c:v>35.52525</c:v>
                </c:pt>
              </c:numCache>
            </c:numRef>
          </c:val>
          <c:extLst xmlns:c16r2="http://schemas.microsoft.com/office/drawing/2015/06/chart">
            <c:ext xmlns:c16="http://schemas.microsoft.com/office/drawing/2014/chart" uri="{C3380CC4-5D6E-409C-BE32-E72D297353CC}">
              <c16:uniqueId val="{00000037-9CCC-448B-A5BA-F54A5AA5D666}"/>
            </c:ext>
          </c:extLst>
        </c:ser>
        <c:ser>
          <c:idx val="56"/>
          <c:order val="56"/>
          <c:tx>
            <c:strRef>
              <c:f>Graph!$BG$10:$BG$11</c:f>
              <c:strCache>
                <c:ptCount val="1"/>
                <c:pt idx="0">
                  <c:v>Guatemala</c:v>
                </c:pt>
              </c:strCache>
            </c:strRef>
          </c:tx>
          <c:invertIfNegative val="0"/>
          <c:cat>
            <c:strRef>
              <c:f>Graph!$B$12:$B$13</c:f>
              <c:strCache>
                <c:ptCount val="2"/>
                <c:pt idx="0">
                  <c:v>2012   </c:v>
                </c:pt>
                <c:pt idx="1">
                  <c:v>2030   </c:v>
                </c:pt>
              </c:strCache>
            </c:strRef>
          </c:cat>
          <c:val>
            <c:numRef>
              <c:f>Graph!$BG$12:$BG$13</c:f>
              <c:numCache>
                <c:formatCode>General</c:formatCode>
                <c:ptCount val="2"/>
                <c:pt idx="0">
                  <c:v>31.515450000000001</c:v>
                </c:pt>
                <c:pt idx="1">
                  <c:v>31.515450000000001</c:v>
                </c:pt>
              </c:numCache>
            </c:numRef>
          </c:val>
          <c:extLst xmlns:c16r2="http://schemas.microsoft.com/office/drawing/2015/06/chart">
            <c:ext xmlns:c16="http://schemas.microsoft.com/office/drawing/2014/chart" uri="{C3380CC4-5D6E-409C-BE32-E72D297353CC}">
              <c16:uniqueId val="{00000038-9CCC-448B-A5BA-F54A5AA5D666}"/>
            </c:ext>
          </c:extLst>
        </c:ser>
        <c:ser>
          <c:idx val="57"/>
          <c:order val="57"/>
          <c:tx>
            <c:strRef>
              <c:f>Graph!$BH$10:$BH$11</c:f>
              <c:strCache>
                <c:ptCount val="1"/>
                <c:pt idx="0">
                  <c:v>Dominican Republic</c:v>
                </c:pt>
              </c:strCache>
            </c:strRef>
          </c:tx>
          <c:invertIfNegative val="0"/>
          <c:cat>
            <c:strRef>
              <c:f>Graph!$B$12:$B$13</c:f>
              <c:strCache>
                <c:ptCount val="2"/>
                <c:pt idx="0">
                  <c:v>2012   </c:v>
                </c:pt>
                <c:pt idx="1">
                  <c:v>2030   </c:v>
                </c:pt>
              </c:strCache>
            </c:strRef>
          </c:cat>
          <c:val>
            <c:numRef>
              <c:f>Graph!$BH$12:$BH$13</c:f>
              <c:numCache>
                <c:formatCode>General</c:formatCode>
                <c:ptCount val="2"/>
                <c:pt idx="0">
                  <c:v>33.39508</c:v>
                </c:pt>
                <c:pt idx="1">
                  <c:v>39.91225</c:v>
                </c:pt>
              </c:numCache>
            </c:numRef>
          </c:val>
          <c:extLst xmlns:c16r2="http://schemas.microsoft.com/office/drawing/2015/06/chart">
            <c:ext xmlns:c16="http://schemas.microsoft.com/office/drawing/2014/chart" uri="{C3380CC4-5D6E-409C-BE32-E72D297353CC}">
              <c16:uniqueId val="{00000039-9CCC-448B-A5BA-F54A5AA5D666}"/>
            </c:ext>
          </c:extLst>
        </c:ser>
        <c:ser>
          <c:idx val="58"/>
          <c:order val="58"/>
          <c:tx>
            <c:strRef>
              <c:f>Graph!$BI$10:$BI$11</c:f>
              <c:strCache>
                <c:ptCount val="1"/>
                <c:pt idx="0">
                  <c:v>Cote d'Ivoire</c:v>
                </c:pt>
              </c:strCache>
            </c:strRef>
          </c:tx>
          <c:invertIfNegative val="0"/>
          <c:cat>
            <c:strRef>
              <c:f>Graph!$B$12:$B$13</c:f>
              <c:strCache>
                <c:ptCount val="2"/>
                <c:pt idx="0">
                  <c:v>2012   </c:v>
                </c:pt>
                <c:pt idx="1">
                  <c:v>2030   </c:v>
                </c:pt>
              </c:strCache>
            </c:strRef>
          </c:cat>
          <c:val>
            <c:numRef>
              <c:f>Graph!$BI$12:$BI$13</c:f>
              <c:numCache>
                <c:formatCode>General</c:formatCode>
                <c:ptCount val="2"/>
                <c:pt idx="0">
                  <c:v>33.502160000000003</c:v>
                </c:pt>
                <c:pt idx="1">
                  <c:v>44.84696285714287</c:v>
                </c:pt>
              </c:numCache>
            </c:numRef>
          </c:val>
          <c:extLst xmlns:c16r2="http://schemas.microsoft.com/office/drawing/2015/06/chart">
            <c:ext xmlns:c16="http://schemas.microsoft.com/office/drawing/2014/chart" uri="{C3380CC4-5D6E-409C-BE32-E72D297353CC}">
              <c16:uniqueId val="{0000003A-9CCC-448B-A5BA-F54A5AA5D666}"/>
            </c:ext>
          </c:extLst>
        </c:ser>
        <c:ser>
          <c:idx val="59"/>
          <c:order val="59"/>
          <c:tx>
            <c:strRef>
              <c:f>Graph!$BJ$10:$BJ$11</c:f>
              <c:strCache>
                <c:ptCount val="1"/>
                <c:pt idx="0">
                  <c:v>Benin</c:v>
                </c:pt>
              </c:strCache>
            </c:strRef>
          </c:tx>
          <c:invertIfNegative val="0"/>
          <c:cat>
            <c:strRef>
              <c:f>Graph!$B$12:$B$13</c:f>
              <c:strCache>
                <c:ptCount val="2"/>
                <c:pt idx="0">
                  <c:v>2012   </c:v>
                </c:pt>
                <c:pt idx="1">
                  <c:v>2030   </c:v>
                </c:pt>
              </c:strCache>
            </c:strRef>
          </c:cat>
          <c:val>
            <c:numRef>
              <c:f>Graph!$BJ$12:$BJ$13</c:f>
              <c:numCache>
                <c:formatCode>General</c:formatCode>
                <c:ptCount val="2"/>
                <c:pt idx="0">
                  <c:v>33.533099999999997</c:v>
                </c:pt>
                <c:pt idx="1">
                  <c:v>33.533099999999997</c:v>
                </c:pt>
              </c:numCache>
            </c:numRef>
          </c:val>
          <c:extLst xmlns:c16r2="http://schemas.microsoft.com/office/drawing/2015/06/chart">
            <c:ext xmlns:c16="http://schemas.microsoft.com/office/drawing/2014/chart" uri="{C3380CC4-5D6E-409C-BE32-E72D297353CC}">
              <c16:uniqueId val="{0000003B-9CCC-448B-A5BA-F54A5AA5D666}"/>
            </c:ext>
          </c:extLst>
        </c:ser>
        <c:ser>
          <c:idx val="60"/>
          <c:order val="60"/>
          <c:tx>
            <c:strRef>
              <c:f>Graph!$BK$10:$BK$11</c:f>
              <c:strCache>
                <c:ptCount val="1"/>
                <c:pt idx="0">
                  <c:v>Uruguay</c:v>
                </c:pt>
              </c:strCache>
            </c:strRef>
          </c:tx>
          <c:invertIfNegative val="0"/>
          <c:cat>
            <c:strRef>
              <c:f>Graph!$B$12:$B$13</c:f>
              <c:strCache>
                <c:ptCount val="2"/>
                <c:pt idx="0">
                  <c:v>2012   </c:v>
                </c:pt>
                <c:pt idx="1">
                  <c:v>2030   </c:v>
                </c:pt>
              </c:strCache>
            </c:strRef>
          </c:cat>
          <c:val>
            <c:numRef>
              <c:f>Graph!$BK$12:$BK$13</c:f>
              <c:numCache>
                <c:formatCode>General</c:formatCode>
                <c:ptCount val="2"/>
                <c:pt idx="0">
                  <c:v>34.237830000000002</c:v>
                </c:pt>
                <c:pt idx="1">
                  <c:v>36.671894285714295</c:v>
                </c:pt>
              </c:numCache>
            </c:numRef>
          </c:val>
          <c:extLst xmlns:c16r2="http://schemas.microsoft.com/office/drawing/2015/06/chart">
            <c:ext xmlns:c16="http://schemas.microsoft.com/office/drawing/2014/chart" uri="{C3380CC4-5D6E-409C-BE32-E72D297353CC}">
              <c16:uniqueId val="{0000003C-9CCC-448B-A5BA-F54A5AA5D666}"/>
            </c:ext>
          </c:extLst>
        </c:ser>
        <c:ser>
          <c:idx val="61"/>
          <c:order val="61"/>
          <c:tx>
            <c:strRef>
              <c:f>Graph!$BL$10:$BL$11</c:f>
              <c:strCache>
                <c:ptCount val="1"/>
                <c:pt idx="0">
                  <c:v>Gabon</c:v>
                </c:pt>
              </c:strCache>
            </c:strRef>
          </c:tx>
          <c:invertIfNegative val="0"/>
          <c:cat>
            <c:strRef>
              <c:f>Graph!$B$12:$B$13</c:f>
              <c:strCache>
                <c:ptCount val="2"/>
                <c:pt idx="0">
                  <c:v>2012   </c:v>
                </c:pt>
                <c:pt idx="1">
                  <c:v>2030   </c:v>
                </c:pt>
              </c:strCache>
            </c:strRef>
          </c:cat>
          <c:val>
            <c:numRef>
              <c:f>Graph!$BL$12:$BL$13</c:f>
              <c:numCache>
                <c:formatCode>General</c:formatCode>
                <c:ptCount val="2"/>
                <c:pt idx="0">
                  <c:v>34.570629999999994</c:v>
                </c:pt>
                <c:pt idx="1">
                  <c:v>66.603745714285708</c:v>
                </c:pt>
              </c:numCache>
            </c:numRef>
          </c:val>
          <c:extLst xmlns:c16r2="http://schemas.microsoft.com/office/drawing/2015/06/chart">
            <c:ext xmlns:c16="http://schemas.microsoft.com/office/drawing/2014/chart" uri="{C3380CC4-5D6E-409C-BE32-E72D297353CC}">
              <c16:uniqueId val="{0000003D-9CCC-448B-A5BA-F54A5AA5D666}"/>
            </c:ext>
          </c:extLst>
        </c:ser>
        <c:ser>
          <c:idx val="62"/>
          <c:order val="62"/>
          <c:tx>
            <c:strRef>
              <c:f>Graph!$BM$10:$BM$11</c:f>
              <c:strCache>
                <c:ptCount val="1"/>
                <c:pt idx="0">
                  <c:v>Congo, Rep.</c:v>
                </c:pt>
              </c:strCache>
            </c:strRef>
          </c:tx>
          <c:invertIfNegative val="0"/>
          <c:cat>
            <c:strRef>
              <c:f>Graph!$B$12:$B$13</c:f>
              <c:strCache>
                <c:ptCount val="2"/>
                <c:pt idx="0">
                  <c:v>2012   </c:v>
                </c:pt>
                <c:pt idx="1">
                  <c:v>2030   </c:v>
                </c:pt>
              </c:strCache>
            </c:strRef>
          </c:cat>
          <c:val>
            <c:numRef>
              <c:f>Graph!$BM$12:$BM$13</c:f>
              <c:numCache>
                <c:formatCode>General</c:formatCode>
                <c:ptCount val="2"/>
                <c:pt idx="0">
                  <c:v>35.743919999999996</c:v>
                </c:pt>
                <c:pt idx="1">
                  <c:v>35.743919999999996</c:v>
                </c:pt>
              </c:numCache>
            </c:numRef>
          </c:val>
          <c:extLst xmlns:c16r2="http://schemas.microsoft.com/office/drawing/2015/06/chart">
            <c:ext xmlns:c16="http://schemas.microsoft.com/office/drawing/2014/chart" uri="{C3380CC4-5D6E-409C-BE32-E72D297353CC}">
              <c16:uniqueId val="{0000003E-9CCC-448B-A5BA-F54A5AA5D666}"/>
            </c:ext>
          </c:extLst>
        </c:ser>
        <c:ser>
          <c:idx val="63"/>
          <c:order val="63"/>
          <c:tx>
            <c:strRef>
              <c:f>Graph!$BN$10:$BN$11</c:f>
              <c:strCache>
                <c:ptCount val="1"/>
                <c:pt idx="0">
                  <c:v>Montenegro</c:v>
                </c:pt>
              </c:strCache>
            </c:strRef>
          </c:tx>
          <c:invertIfNegative val="0"/>
          <c:cat>
            <c:strRef>
              <c:f>Graph!$B$12:$B$13</c:f>
              <c:strCache>
                <c:ptCount val="2"/>
                <c:pt idx="0">
                  <c:v>2012   </c:v>
                </c:pt>
                <c:pt idx="1">
                  <c:v>2030   </c:v>
                </c:pt>
              </c:strCache>
            </c:strRef>
          </c:cat>
          <c:val>
            <c:numRef>
              <c:f>Graph!$BN$12:$BN$13</c:f>
              <c:numCache>
                <c:formatCode>General</c:formatCode>
                <c:ptCount val="2"/>
                <c:pt idx="0">
                  <c:v>36.029429999999998</c:v>
                </c:pt>
                <c:pt idx="1">
                  <c:v>61.787477857142846</c:v>
                </c:pt>
              </c:numCache>
            </c:numRef>
          </c:val>
          <c:extLst xmlns:c16r2="http://schemas.microsoft.com/office/drawing/2015/06/chart">
            <c:ext xmlns:c16="http://schemas.microsoft.com/office/drawing/2014/chart" uri="{C3380CC4-5D6E-409C-BE32-E72D297353CC}">
              <c16:uniqueId val="{0000003F-9CCC-448B-A5BA-F54A5AA5D666}"/>
            </c:ext>
          </c:extLst>
        </c:ser>
        <c:ser>
          <c:idx val="64"/>
          <c:order val="64"/>
          <c:tx>
            <c:strRef>
              <c:f>Graph!$BO$10:$BO$11</c:f>
              <c:strCache>
                <c:ptCount val="1"/>
                <c:pt idx="0">
                  <c:v>Serbia</c:v>
                </c:pt>
              </c:strCache>
            </c:strRef>
          </c:tx>
          <c:invertIfNegative val="0"/>
          <c:cat>
            <c:strRef>
              <c:f>Graph!$B$12:$B$13</c:f>
              <c:strCache>
                <c:ptCount val="2"/>
                <c:pt idx="0">
                  <c:v>2012   </c:v>
                </c:pt>
                <c:pt idx="1">
                  <c:v>2030   </c:v>
                </c:pt>
              </c:strCache>
            </c:strRef>
          </c:cat>
          <c:val>
            <c:numRef>
              <c:f>Graph!$BO$12:$BO$13</c:f>
              <c:numCache>
                <c:formatCode>General</c:formatCode>
                <c:ptCount val="2"/>
                <c:pt idx="0">
                  <c:v>36.029429999999998</c:v>
                </c:pt>
                <c:pt idx="1">
                  <c:v>61.787477857142846</c:v>
                </c:pt>
              </c:numCache>
            </c:numRef>
          </c:val>
          <c:extLst xmlns:c16r2="http://schemas.microsoft.com/office/drawing/2015/06/chart">
            <c:ext xmlns:c16="http://schemas.microsoft.com/office/drawing/2014/chart" uri="{C3380CC4-5D6E-409C-BE32-E72D297353CC}">
              <c16:uniqueId val="{00000040-9CCC-448B-A5BA-F54A5AA5D666}"/>
            </c:ext>
          </c:extLst>
        </c:ser>
        <c:ser>
          <c:idx val="65"/>
          <c:order val="65"/>
          <c:tx>
            <c:strRef>
              <c:f>Graph!$BP$10:$BP$11</c:f>
              <c:strCache>
                <c:ptCount val="1"/>
                <c:pt idx="0">
                  <c:v>Namibia</c:v>
                </c:pt>
              </c:strCache>
            </c:strRef>
          </c:tx>
          <c:invertIfNegative val="0"/>
          <c:cat>
            <c:strRef>
              <c:f>Graph!$B$12:$B$13</c:f>
              <c:strCache>
                <c:ptCount val="2"/>
                <c:pt idx="0">
                  <c:v>2012   </c:v>
                </c:pt>
                <c:pt idx="1">
                  <c:v>2030   </c:v>
                </c:pt>
              </c:strCache>
            </c:strRef>
          </c:cat>
          <c:val>
            <c:numRef>
              <c:f>Graph!$BP$12:$BP$13</c:f>
              <c:numCache>
                <c:formatCode>General</c:formatCode>
                <c:ptCount val="2"/>
                <c:pt idx="0">
                  <c:v>38.04927</c:v>
                </c:pt>
                <c:pt idx="1">
                  <c:v>49.230330000000002</c:v>
                </c:pt>
              </c:numCache>
            </c:numRef>
          </c:val>
          <c:extLst xmlns:c16r2="http://schemas.microsoft.com/office/drawing/2015/06/chart">
            <c:ext xmlns:c16="http://schemas.microsoft.com/office/drawing/2014/chart" uri="{C3380CC4-5D6E-409C-BE32-E72D297353CC}">
              <c16:uniqueId val="{00000041-9CCC-448B-A5BA-F54A5AA5D666}"/>
            </c:ext>
          </c:extLst>
        </c:ser>
        <c:ser>
          <c:idx val="66"/>
          <c:order val="66"/>
          <c:tx>
            <c:strRef>
              <c:f>Graph!$BQ$10:$BQ$11</c:f>
              <c:strCache>
                <c:ptCount val="1"/>
                <c:pt idx="0">
                  <c:v>Tunisia</c:v>
                </c:pt>
              </c:strCache>
            </c:strRef>
          </c:tx>
          <c:invertIfNegative val="0"/>
          <c:cat>
            <c:strRef>
              <c:f>Graph!$B$12:$B$13</c:f>
              <c:strCache>
                <c:ptCount val="2"/>
                <c:pt idx="0">
                  <c:v>2012   </c:v>
                </c:pt>
                <c:pt idx="1">
                  <c:v>2030   </c:v>
                </c:pt>
              </c:strCache>
            </c:strRef>
          </c:cat>
          <c:val>
            <c:numRef>
              <c:f>Graph!$BQ$12:$BQ$13</c:f>
              <c:numCache>
                <c:formatCode>General</c:formatCode>
                <c:ptCount val="2"/>
                <c:pt idx="0">
                  <c:v>39.72101</c:v>
                </c:pt>
                <c:pt idx="1">
                  <c:v>51.582451428571424</c:v>
                </c:pt>
              </c:numCache>
            </c:numRef>
          </c:val>
          <c:extLst xmlns:c16r2="http://schemas.microsoft.com/office/drawing/2015/06/chart">
            <c:ext xmlns:c16="http://schemas.microsoft.com/office/drawing/2014/chart" uri="{C3380CC4-5D6E-409C-BE32-E72D297353CC}">
              <c16:uniqueId val="{00000042-9CCC-448B-A5BA-F54A5AA5D666}"/>
            </c:ext>
          </c:extLst>
        </c:ser>
        <c:ser>
          <c:idx val="67"/>
          <c:order val="67"/>
          <c:tx>
            <c:strRef>
              <c:f>Graph!$BR$10:$BR$11</c:f>
              <c:strCache>
                <c:ptCount val="1"/>
                <c:pt idx="0">
                  <c:v>Burkina Faso</c:v>
                </c:pt>
              </c:strCache>
            </c:strRef>
          </c:tx>
          <c:invertIfNegative val="0"/>
          <c:cat>
            <c:strRef>
              <c:f>Graph!$B$12:$B$13</c:f>
              <c:strCache>
                <c:ptCount val="2"/>
                <c:pt idx="0">
                  <c:v>2012   </c:v>
                </c:pt>
                <c:pt idx="1">
                  <c:v>2030   </c:v>
                </c:pt>
              </c:strCache>
            </c:strRef>
          </c:cat>
          <c:val>
            <c:numRef>
              <c:f>Graph!$BR$12:$BR$13</c:f>
              <c:numCache>
                <c:formatCode>General</c:formatCode>
                <c:ptCount val="2"/>
                <c:pt idx="0">
                  <c:v>43.910400000000003</c:v>
                </c:pt>
                <c:pt idx="1">
                  <c:v>43.910400000000003</c:v>
                </c:pt>
              </c:numCache>
            </c:numRef>
          </c:val>
          <c:extLst xmlns:c16r2="http://schemas.microsoft.com/office/drawing/2015/06/chart">
            <c:ext xmlns:c16="http://schemas.microsoft.com/office/drawing/2014/chart" uri="{C3380CC4-5D6E-409C-BE32-E72D297353CC}">
              <c16:uniqueId val="{00000043-9CCC-448B-A5BA-F54A5AA5D666}"/>
            </c:ext>
          </c:extLst>
        </c:ser>
        <c:ser>
          <c:idx val="68"/>
          <c:order val="68"/>
          <c:tx>
            <c:strRef>
              <c:f>Graph!$BS$10:$BS$11</c:f>
              <c:strCache>
                <c:ptCount val="1"/>
                <c:pt idx="0">
                  <c:v>Paraguay</c:v>
                </c:pt>
              </c:strCache>
            </c:strRef>
          </c:tx>
          <c:invertIfNegative val="0"/>
          <c:cat>
            <c:strRef>
              <c:f>Graph!$B$12:$B$13</c:f>
              <c:strCache>
                <c:ptCount val="2"/>
                <c:pt idx="0">
                  <c:v>2012   </c:v>
                </c:pt>
                <c:pt idx="1">
                  <c:v>2030   </c:v>
                </c:pt>
              </c:strCache>
            </c:strRef>
          </c:cat>
          <c:val>
            <c:numRef>
              <c:f>Graph!$BS$12:$BS$13</c:f>
              <c:numCache>
                <c:formatCode>General</c:formatCode>
                <c:ptCount val="2"/>
                <c:pt idx="0">
                  <c:v>50.84395</c:v>
                </c:pt>
                <c:pt idx="1">
                  <c:v>50.84395</c:v>
                </c:pt>
              </c:numCache>
            </c:numRef>
          </c:val>
          <c:extLst xmlns:c16r2="http://schemas.microsoft.com/office/drawing/2015/06/chart">
            <c:ext xmlns:c16="http://schemas.microsoft.com/office/drawing/2014/chart" uri="{C3380CC4-5D6E-409C-BE32-E72D297353CC}">
              <c16:uniqueId val="{00000044-9CCC-448B-A5BA-F54A5AA5D666}"/>
            </c:ext>
          </c:extLst>
        </c:ser>
        <c:ser>
          <c:idx val="69"/>
          <c:order val="69"/>
          <c:tx>
            <c:strRef>
              <c:f>Graph!$BT$10:$BT$11</c:f>
              <c:strCache>
                <c:ptCount val="1"/>
                <c:pt idx="0">
                  <c:v>Ecuador</c:v>
                </c:pt>
              </c:strCache>
            </c:strRef>
          </c:tx>
          <c:invertIfNegative val="0"/>
          <c:cat>
            <c:strRef>
              <c:f>Graph!$B$12:$B$13</c:f>
              <c:strCache>
                <c:ptCount val="2"/>
                <c:pt idx="0">
                  <c:v>2012   </c:v>
                </c:pt>
                <c:pt idx="1">
                  <c:v>2030   </c:v>
                </c:pt>
              </c:strCache>
            </c:strRef>
          </c:cat>
          <c:val>
            <c:numRef>
              <c:f>Graph!$BT$12:$BT$13</c:f>
              <c:numCache>
                <c:formatCode>General</c:formatCode>
                <c:ptCount val="2"/>
                <c:pt idx="0">
                  <c:v>52.746569999999998</c:v>
                </c:pt>
                <c:pt idx="1">
                  <c:v>61.699375714285708</c:v>
                </c:pt>
              </c:numCache>
            </c:numRef>
          </c:val>
          <c:extLst xmlns:c16r2="http://schemas.microsoft.com/office/drawing/2015/06/chart">
            <c:ext xmlns:c16="http://schemas.microsoft.com/office/drawing/2014/chart" uri="{C3380CC4-5D6E-409C-BE32-E72D297353CC}">
              <c16:uniqueId val="{00000045-9CCC-448B-A5BA-F54A5AA5D666}"/>
            </c:ext>
          </c:extLst>
        </c:ser>
        <c:ser>
          <c:idx val="70"/>
          <c:order val="70"/>
          <c:tx>
            <c:strRef>
              <c:f>Graph!$BU$10:$BU$11</c:f>
              <c:strCache>
                <c:ptCount val="1"/>
                <c:pt idx="0">
                  <c:v>Switzerland</c:v>
                </c:pt>
              </c:strCache>
            </c:strRef>
          </c:tx>
          <c:invertIfNegative val="0"/>
          <c:cat>
            <c:strRef>
              <c:f>Graph!$B$12:$B$13</c:f>
              <c:strCache>
                <c:ptCount val="2"/>
                <c:pt idx="0">
                  <c:v>2012   </c:v>
                </c:pt>
                <c:pt idx="1">
                  <c:v>2030   </c:v>
                </c:pt>
              </c:strCache>
            </c:strRef>
          </c:cat>
          <c:val>
            <c:numRef>
              <c:f>Graph!$BU$12:$BU$13</c:f>
              <c:numCache>
                <c:formatCode>General</c:formatCode>
                <c:ptCount val="2"/>
                <c:pt idx="0">
                  <c:v>54.1081</c:v>
                </c:pt>
                <c:pt idx="1">
                  <c:v>54.1081</c:v>
                </c:pt>
              </c:numCache>
            </c:numRef>
          </c:val>
          <c:extLst xmlns:c16r2="http://schemas.microsoft.com/office/drawing/2015/06/chart">
            <c:ext xmlns:c16="http://schemas.microsoft.com/office/drawing/2014/chart" uri="{C3380CC4-5D6E-409C-BE32-E72D297353CC}">
              <c16:uniqueId val="{00000046-9CCC-448B-A5BA-F54A5AA5D666}"/>
            </c:ext>
          </c:extLst>
        </c:ser>
        <c:ser>
          <c:idx val="71"/>
          <c:order val="71"/>
          <c:tx>
            <c:strRef>
              <c:f>Graph!$BV$10:$BV$11</c:f>
              <c:strCache>
                <c:ptCount val="1"/>
                <c:pt idx="0">
                  <c:v>Senegal</c:v>
                </c:pt>
              </c:strCache>
            </c:strRef>
          </c:tx>
          <c:invertIfNegative val="0"/>
          <c:cat>
            <c:strRef>
              <c:f>Graph!$B$12:$B$13</c:f>
              <c:strCache>
                <c:ptCount val="2"/>
                <c:pt idx="0">
                  <c:v>2012   </c:v>
                </c:pt>
                <c:pt idx="1">
                  <c:v>2030   </c:v>
                </c:pt>
              </c:strCache>
            </c:strRef>
          </c:cat>
          <c:val>
            <c:numRef>
              <c:f>Graph!$BV$12:$BV$13</c:f>
              <c:numCache>
                <c:formatCode>General</c:formatCode>
                <c:ptCount val="2"/>
                <c:pt idx="0">
                  <c:v>54.185370000000006</c:v>
                </c:pt>
                <c:pt idx="1">
                  <c:v>60.308488571428597</c:v>
                </c:pt>
              </c:numCache>
            </c:numRef>
          </c:val>
          <c:extLst xmlns:c16r2="http://schemas.microsoft.com/office/drawing/2015/06/chart">
            <c:ext xmlns:c16="http://schemas.microsoft.com/office/drawing/2014/chart" uri="{C3380CC4-5D6E-409C-BE32-E72D297353CC}">
              <c16:uniqueId val="{00000047-9CCC-448B-A5BA-F54A5AA5D666}"/>
            </c:ext>
          </c:extLst>
        </c:ser>
        <c:ser>
          <c:idx val="72"/>
          <c:order val="72"/>
          <c:tx>
            <c:strRef>
              <c:f>Graph!$BW$10:$BW$11</c:f>
              <c:strCache>
                <c:ptCount val="1"/>
                <c:pt idx="0">
                  <c:v>Kenya</c:v>
                </c:pt>
              </c:strCache>
            </c:strRef>
          </c:tx>
          <c:invertIfNegative val="0"/>
          <c:cat>
            <c:strRef>
              <c:f>Graph!$B$12:$B$13</c:f>
              <c:strCache>
                <c:ptCount val="2"/>
                <c:pt idx="0">
                  <c:v>2012   </c:v>
                </c:pt>
                <c:pt idx="1">
                  <c:v>2030   </c:v>
                </c:pt>
              </c:strCache>
            </c:strRef>
          </c:cat>
          <c:val>
            <c:numRef>
              <c:f>Graph!$BW$12:$BW$13</c:f>
              <c:numCache>
                <c:formatCode>General</c:formatCode>
                <c:ptCount val="2"/>
                <c:pt idx="0">
                  <c:v>54.302099999999996</c:v>
                </c:pt>
                <c:pt idx="1">
                  <c:v>63.165695714285711</c:v>
                </c:pt>
              </c:numCache>
            </c:numRef>
          </c:val>
          <c:extLst xmlns:c16r2="http://schemas.microsoft.com/office/drawing/2015/06/chart">
            <c:ext xmlns:c16="http://schemas.microsoft.com/office/drawing/2014/chart" uri="{C3380CC4-5D6E-409C-BE32-E72D297353CC}">
              <c16:uniqueId val="{00000048-9CCC-448B-A5BA-F54A5AA5D666}"/>
            </c:ext>
          </c:extLst>
        </c:ser>
        <c:ser>
          <c:idx val="73"/>
          <c:order val="73"/>
          <c:tx>
            <c:strRef>
              <c:f>Graph!$BX$10:$BX$11</c:f>
              <c:strCache>
                <c:ptCount val="1"/>
                <c:pt idx="0">
                  <c:v>Singapore</c:v>
                </c:pt>
              </c:strCache>
            </c:strRef>
          </c:tx>
          <c:invertIfNegative val="0"/>
          <c:cat>
            <c:strRef>
              <c:f>Graph!$B$12:$B$13</c:f>
              <c:strCache>
                <c:ptCount val="2"/>
                <c:pt idx="0">
                  <c:v>2012   </c:v>
                </c:pt>
                <c:pt idx="1">
                  <c:v>2030   </c:v>
                </c:pt>
              </c:strCache>
            </c:strRef>
          </c:cat>
          <c:val>
            <c:numRef>
              <c:f>Graph!$BX$12:$BX$13</c:f>
              <c:numCache>
                <c:formatCode>General</c:formatCode>
                <c:ptCount val="2"/>
                <c:pt idx="0">
                  <c:v>55.91028</c:v>
                </c:pt>
                <c:pt idx="1">
                  <c:v>68.972732857142859</c:v>
                </c:pt>
              </c:numCache>
            </c:numRef>
          </c:val>
          <c:extLst xmlns:c16r2="http://schemas.microsoft.com/office/drawing/2015/06/chart">
            <c:ext xmlns:c16="http://schemas.microsoft.com/office/drawing/2014/chart" uri="{C3380CC4-5D6E-409C-BE32-E72D297353CC}">
              <c16:uniqueId val="{00000049-9CCC-448B-A5BA-F54A5AA5D666}"/>
            </c:ext>
          </c:extLst>
        </c:ser>
        <c:ser>
          <c:idx val="74"/>
          <c:order val="74"/>
          <c:tx>
            <c:strRef>
              <c:f>Graph!$BY$10:$BY$11</c:f>
              <c:strCache>
                <c:ptCount val="1"/>
                <c:pt idx="0">
                  <c:v>Azerbaijan</c:v>
                </c:pt>
              </c:strCache>
            </c:strRef>
          </c:tx>
          <c:invertIfNegative val="0"/>
          <c:cat>
            <c:strRef>
              <c:f>Graph!$B$12:$B$13</c:f>
              <c:strCache>
                <c:ptCount val="2"/>
                <c:pt idx="0">
                  <c:v>2012   </c:v>
                </c:pt>
                <c:pt idx="1">
                  <c:v>2030   </c:v>
                </c:pt>
              </c:strCache>
            </c:strRef>
          </c:cat>
          <c:val>
            <c:numRef>
              <c:f>Graph!$BY$12:$BY$13</c:f>
              <c:numCache>
                <c:formatCode>General</c:formatCode>
                <c:ptCount val="2"/>
                <c:pt idx="0">
                  <c:v>56.537080000000003</c:v>
                </c:pt>
                <c:pt idx="1">
                  <c:v>70.554081428571436</c:v>
                </c:pt>
              </c:numCache>
            </c:numRef>
          </c:val>
          <c:extLst xmlns:c16r2="http://schemas.microsoft.com/office/drawing/2015/06/chart">
            <c:ext xmlns:c16="http://schemas.microsoft.com/office/drawing/2014/chart" uri="{C3380CC4-5D6E-409C-BE32-E72D297353CC}">
              <c16:uniqueId val="{0000004A-9CCC-448B-A5BA-F54A5AA5D666}"/>
            </c:ext>
          </c:extLst>
        </c:ser>
        <c:ser>
          <c:idx val="75"/>
          <c:order val="75"/>
          <c:tx>
            <c:strRef>
              <c:f>Graph!$BZ$10:$BZ$11</c:f>
              <c:strCache>
                <c:ptCount val="1"/>
                <c:pt idx="0">
                  <c:v>Trinidad and Tobago</c:v>
                </c:pt>
              </c:strCache>
            </c:strRef>
          </c:tx>
          <c:invertIfNegative val="0"/>
          <c:cat>
            <c:strRef>
              <c:f>Graph!$B$12:$B$13</c:f>
              <c:strCache>
                <c:ptCount val="2"/>
                <c:pt idx="0">
                  <c:v>2012   </c:v>
                </c:pt>
                <c:pt idx="1">
                  <c:v>2030   </c:v>
                </c:pt>
              </c:strCache>
            </c:strRef>
          </c:cat>
          <c:val>
            <c:numRef>
              <c:f>Graph!$BZ$12:$BZ$13</c:f>
              <c:numCache>
                <c:formatCode>General</c:formatCode>
                <c:ptCount val="2"/>
                <c:pt idx="0">
                  <c:v>61.308529999999998</c:v>
                </c:pt>
                <c:pt idx="1">
                  <c:v>88.630157142857144</c:v>
                </c:pt>
              </c:numCache>
            </c:numRef>
          </c:val>
          <c:extLst xmlns:c16r2="http://schemas.microsoft.com/office/drawing/2015/06/chart">
            <c:ext xmlns:c16="http://schemas.microsoft.com/office/drawing/2014/chart" uri="{C3380CC4-5D6E-409C-BE32-E72D297353CC}">
              <c16:uniqueId val="{0000004B-9CCC-448B-A5BA-F54A5AA5D666}"/>
            </c:ext>
          </c:extLst>
        </c:ser>
        <c:ser>
          <c:idx val="76"/>
          <c:order val="76"/>
          <c:tx>
            <c:strRef>
              <c:f>Graph!$CA$10:$CA$11</c:f>
              <c:strCache>
                <c:ptCount val="1"/>
                <c:pt idx="0">
                  <c:v>Oman</c:v>
                </c:pt>
              </c:strCache>
            </c:strRef>
          </c:tx>
          <c:invertIfNegative val="0"/>
          <c:cat>
            <c:strRef>
              <c:f>Graph!$B$12:$B$13</c:f>
              <c:strCache>
                <c:ptCount val="2"/>
                <c:pt idx="0">
                  <c:v>2012   </c:v>
                </c:pt>
                <c:pt idx="1">
                  <c:v>2030   </c:v>
                </c:pt>
              </c:strCache>
            </c:strRef>
          </c:cat>
          <c:val>
            <c:numRef>
              <c:f>Graph!$CA$12:$CA$13</c:f>
              <c:numCache>
                <c:formatCode>General</c:formatCode>
                <c:ptCount val="2"/>
                <c:pt idx="0">
                  <c:v>62.201550000000005</c:v>
                </c:pt>
                <c:pt idx="1">
                  <c:v>84.361662857142875</c:v>
                </c:pt>
              </c:numCache>
            </c:numRef>
          </c:val>
          <c:extLst xmlns:c16r2="http://schemas.microsoft.com/office/drawing/2015/06/chart">
            <c:ext xmlns:c16="http://schemas.microsoft.com/office/drawing/2014/chart" uri="{C3380CC4-5D6E-409C-BE32-E72D297353CC}">
              <c16:uniqueId val="{0000004C-9CCC-448B-A5BA-F54A5AA5D666}"/>
            </c:ext>
          </c:extLst>
        </c:ser>
        <c:ser>
          <c:idx val="77"/>
          <c:order val="77"/>
          <c:tx>
            <c:strRef>
              <c:f>Graph!$CB$10:$CB$11</c:f>
              <c:strCache>
                <c:ptCount val="1"/>
                <c:pt idx="0">
                  <c:v>Norway</c:v>
                </c:pt>
              </c:strCache>
            </c:strRef>
          </c:tx>
          <c:invertIfNegative val="0"/>
          <c:cat>
            <c:strRef>
              <c:f>Graph!$B$12:$B$13</c:f>
              <c:strCache>
                <c:ptCount val="2"/>
                <c:pt idx="0">
                  <c:v>2012   </c:v>
                </c:pt>
                <c:pt idx="1">
                  <c:v>2030   </c:v>
                </c:pt>
              </c:strCache>
            </c:strRef>
          </c:cat>
          <c:val>
            <c:numRef>
              <c:f>Graph!$CB$12:$CB$13</c:f>
              <c:numCache>
                <c:formatCode>General</c:formatCode>
                <c:ptCount val="2"/>
                <c:pt idx="0">
                  <c:v>63.536730000000006</c:v>
                </c:pt>
                <c:pt idx="1">
                  <c:v>63.536730000000006</c:v>
                </c:pt>
              </c:numCache>
            </c:numRef>
          </c:val>
          <c:extLst xmlns:c16r2="http://schemas.microsoft.com/office/drawing/2015/06/chart">
            <c:ext xmlns:c16="http://schemas.microsoft.com/office/drawing/2014/chart" uri="{C3380CC4-5D6E-409C-BE32-E72D297353CC}">
              <c16:uniqueId val="{0000004D-9CCC-448B-A5BA-F54A5AA5D666}"/>
            </c:ext>
          </c:extLst>
        </c:ser>
        <c:ser>
          <c:idx val="78"/>
          <c:order val="78"/>
          <c:tx>
            <c:strRef>
              <c:f>Graph!$CC$10:$CC$11</c:f>
              <c:strCache>
                <c:ptCount val="1"/>
                <c:pt idx="0">
                  <c:v>Zimbabwe</c:v>
                </c:pt>
              </c:strCache>
            </c:strRef>
          </c:tx>
          <c:invertIfNegative val="0"/>
          <c:cat>
            <c:strRef>
              <c:f>Graph!$B$12:$B$13</c:f>
              <c:strCache>
                <c:ptCount val="2"/>
                <c:pt idx="0">
                  <c:v>2012   </c:v>
                </c:pt>
                <c:pt idx="1">
                  <c:v>2030   </c:v>
                </c:pt>
              </c:strCache>
            </c:strRef>
          </c:cat>
          <c:val>
            <c:numRef>
              <c:f>Graph!$CC$12:$CC$13</c:f>
              <c:numCache>
                <c:formatCode>General</c:formatCode>
                <c:ptCount val="2"/>
                <c:pt idx="0">
                  <c:v>72.0578</c:v>
                </c:pt>
                <c:pt idx="1">
                  <c:v>91.171400000000006</c:v>
                </c:pt>
              </c:numCache>
            </c:numRef>
          </c:val>
          <c:extLst xmlns:c16r2="http://schemas.microsoft.com/office/drawing/2015/06/chart">
            <c:ext xmlns:c16="http://schemas.microsoft.com/office/drawing/2014/chart" uri="{C3380CC4-5D6E-409C-BE32-E72D297353CC}">
              <c16:uniqueId val="{0000004E-9CCC-448B-A5BA-F54A5AA5D666}"/>
            </c:ext>
          </c:extLst>
        </c:ser>
        <c:ser>
          <c:idx val="79"/>
          <c:order val="79"/>
          <c:tx>
            <c:strRef>
              <c:f>Graph!$CD$10:$CD$11</c:f>
              <c:strCache>
                <c:ptCount val="1"/>
                <c:pt idx="0">
                  <c:v>Peru</c:v>
                </c:pt>
              </c:strCache>
            </c:strRef>
          </c:tx>
          <c:invertIfNegative val="0"/>
          <c:cat>
            <c:strRef>
              <c:f>Graph!$B$12:$B$13</c:f>
              <c:strCache>
                <c:ptCount val="2"/>
                <c:pt idx="0">
                  <c:v>2012   </c:v>
                </c:pt>
                <c:pt idx="1">
                  <c:v>2030   </c:v>
                </c:pt>
              </c:strCache>
            </c:strRef>
          </c:cat>
          <c:val>
            <c:numRef>
              <c:f>Graph!$CD$12:$CD$13</c:f>
              <c:numCache>
                <c:formatCode>General</c:formatCode>
                <c:ptCount val="2"/>
                <c:pt idx="0">
                  <c:v>74.806960000000004</c:v>
                </c:pt>
                <c:pt idx="1">
                  <c:v>84.627602857142861</c:v>
                </c:pt>
              </c:numCache>
            </c:numRef>
          </c:val>
          <c:extLst xmlns:c16r2="http://schemas.microsoft.com/office/drawing/2015/06/chart">
            <c:ext xmlns:c16="http://schemas.microsoft.com/office/drawing/2014/chart" uri="{C3380CC4-5D6E-409C-BE32-E72D297353CC}">
              <c16:uniqueId val="{0000004F-9CCC-448B-A5BA-F54A5AA5D666}"/>
            </c:ext>
          </c:extLst>
        </c:ser>
        <c:ser>
          <c:idx val="80"/>
          <c:order val="80"/>
          <c:tx>
            <c:strRef>
              <c:f>Graph!$CE$10:$CE$11</c:f>
              <c:strCache>
                <c:ptCount val="1"/>
                <c:pt idx="0">
                  <c:v>Syria</c:v>
                </c:pt>
              </c:strCache>
            </c:strRef>
          </c:tx>
          <c:invertIfNegative val="0"/>
          <c:cat>
            <c:strRef>
              <c:f>Graph!$B$12:$B$13</c:f>
              <c:strCache>
                <c:ptCount val="2"/>
                <c:pt idx="0">
                  <c:v>2012   </c:v>
                </c:pt>
                <c:pt idx="1">
                  <c:v>2030   </c:v>
                </c:pt>
              </c:strCache>
            </c:strRef>
          </c:cat>
          <c:val>
            <c:numRef>
              <c:f>Graph!$CE$12:$CE$13</c:f>
              <c:numCache>
                <c:formatCode>General</c:formatCode>
                <c:ptCount val="2"/>
                <c:pt idx="0">
                  <c:v>77.118710000000007</c:v>
                </c:pt>
                <c:pt idx="1">
                  <c:v>92.067395714285709</c:v>
                </c:pt>
              </c:numCache>
            </c:numRef>
          </c:val>
          <c:extLst xmlns:c16r2="http://schemas.microsoft.com/office/drawing/2015/06/chart">
            <c:ext xmlns:c16="http://schemas.microsoft.com/office/drawing/2014/chart" uri="{C3380CC4-5D6E-409C-BE32-E72D297353CC}">
              <c16:uniqueId val="{00000050-9CCC-448B-A5BA-F54A5AA5D666}"/>
            </c:ext>
          </c:extLst>
        </c:ser>
        <c:ser>
          <c:idx val="81"/>
          <c:order val="81"/>
          <c:tx>
            <c:strRef>
              <c:f>Graph!$CF$10:$CF$11</c:f>
              <c:strCache>
                <c:ptCount val="1"/>
                <c:pt idx="0">
                  <c:v>Mali</c:v>
                </c:pt>
              </c:strCache>
            </c:strRef>
          </c:tx>
          <c:invertIfNegative val="0"/>
          <c:cat>
            <c:strRef>
              <c:f>Graph!$B$12:$B$13</c:f>
              <c:strCache>
                <c:ptCount val="2"/>
                <c:pt idx="0">
                  <c:v>2012   </c:v>
                </c:pt>
                <c:pt idx="1">
                  <c:v>2030   </c:v>
                </c:pt>
              </c:strCache>
            </c:strRef>
          </c:cat>
          <c:val>
            <c:numRef>
              <c:f>Graph!$CF$12:$CF$13</c:f>
              <c:numCache>
                <c:formatCode>General</c:formatCode>
                <c:ptCount val="2"/>
                <c:pt idx="0">
                  <c:v>77.437929999999994</c:v>
                </c:pt>
                <c:pt idx="1">
                  <c:v>77.437929999999994</c:v>
                </c:pt>
              </c:numCache>
            </c:numRef>
          </c:val>
          <c:extLst xmlns:c16r2="http://schemas.microsoft.com/office/drawing/2015/06/chart">
            <c:ext xmlns:c16="http://schemas.microsoft.com/office/drawing/2014/chart" uri="{C3380CC4-5D6E-409C-BE32-E72D297353CC}">
              <c16:uniqueId val="{00000051-9CCC-448B-A5BA-F54A5AA5D666}"/>
            </c:ext>
          </c:extLst>
        </c:ser>
        <c:ser>
          <c:idx val="82"/>
          <c:order val="82"/>
          <c:tx>
            <c:strRef>
              <c:f>Graph!$CG$10:$CG$11</c:f>
              <c:strCache>
                <c:ptCount val="1"/>
                <c:pt idx="0">
                  <c:v>New Zealand</c:v>
                </c:pt>
              </c:strCache>
            </c:strRef>
          </c:tx>
          <c:invertIfNegative val="0"/>
          <c:cat>
            <c:strRef>
              <c:f>Graph!$B$12:$B$13</c:f>
              <c:strCache>
                <c:ptCount val="2"/>
                <c:pt idx="0">
                  <c:v>2012   </c:v>
                </c:pt>
                <c:pt idx="1">
                  <c:v>2030   </c:v>
                </c:pt>
              </c:strCache>
            </c:strRef>
          </c:cat>
          <c:val>
            <c:numRef>
              <c:f>Graph!$CG$12:$CG$13</c:f>
              <c:numCache>
                <c:formatCode>General</c:formatCode>
                <c:ptCount val="2"/>
                <c:pt idx="0">
                  <c:v>78.130979999999994</c:v>
                </c:pt>
                <c:pt idx="1">
                  <c:v>78.130979999999994</c:v>
                </c:pt>
              </c:numCache>
            </c:numRef>
          </c:val>
          <c:extLst xmlns:c16r2="http://schemas.microsoft.com/office/drawing/2015/06/chart">
            <c:ext xmlns:c16="http://schemas.microsoft.com/office/drawing/2014/chart" uri="{C3380CC4-5D6E-409C-BE32-E72D297353CC}">
              <c16:uniqueId val="{00000052-9CCC-448B-A5BA-F54A5AA5D666}"/>
            </c:ext>
          </c:extLst>
        </c:ser>
        <c:ser>
          <c:idx val="83"/>
          <c:order val="83"/>
          <c:tx>
            <c:strRef>
              <c:f>Graph!$CH$10:$CH$11</c:f>
              <c:strCache>
                <c:ptCount val="1"/>
                <c:pt idx="0">
                  <c:v>Morocco</c:v>
                </c:pt>
              </c:strCache>
            </c:strRef>
          </c:tx>
          <c:invertIfNegative val="0"/>
          <c:cat>
            <c:strRef>
              <c:f>Graph!$B$12:$B$13</c:f>
              <c:strCache>
                <c:ptCount val="2"/>
                <c:pt idx="0">
                  <c:v>2012   </c:v>
                </c:pt>
                <c:pt idx="1">
                  <c:v>2030   </c:v>
                </c:pt>
              </c:strCache>
            </c:strRef>
          </c:cat>
          <c:val>
            <c:numRef>
              <c:f>Graph!$CH$12:$CH$13</c:f>
              <c:numCache>
                <c:formatCode>General</c:formatCode>
                <c:ptCount val="2"/>
                <c:pt idx="0">
                  <c:v>80.436720000000008</c:v>
                </c:pt>
                <c:pt idx="1">
                  <c:v>96.802567142857185</c:v>
                </c:pt>
              </c:numCache>
            </c:numRef>
          </c:val>
          <c:extLst xmlns:c16r2="http://schemas.microsoft.com/office/drawing/2015/06/chart">
            <c:ext xmlns:c16="http://schemas.microsoft.com/office/drawing/2014/chart" uri="{C3380CC4-5D6E-409C-BE32-E72D297353CC}">
              <c16:uniqueId val="{00000053-9CCC-448B-A5BA-F54A5AA5D666}"/>
            </c:ext>
          </c:extLst>
        </c:ser>
        <c:ser>
          <c:idx val="84"/>
          <c:order val="84"/>
          <c:tx>
            <c:strRef>
              <c:f>Graph!$CI$10:$CI$11</c:f>
              <c:strCache>
                <c:ptCount val="1"/>
                <c:pt idx="0">
                  <c:v>Uganda</c:v>
                </c:pt>
              </c:strCache>
            </c:strRef>
          </c:tx>
          <c:invertIfNegative val="0"/>
          <c:cat>
            <c:strRef>
              <c:f>Graph!$B$12:$B$13</c:f>
              <c:strCache>
                <c:ptCount val="2"/>
                <c:pt idx="0">
                  <c:v>2012   </c:v>
                </c:pt>
                <c:pt idx="1">
                  <c:v>2030   </c:v>
                </c:pt>
              </c:strCache>
            </c:strRef>
          </c:cat>
          <c:val>
            <c:numRef>
              <c:f>Graph!$CI$12:$CI$13</c:f>
              <c:numCache>
                <c:formatCode>General</c:formatCode>
                <c:ptCount val="2"/>
                <c:pt idx="0">
                  <c:v>80.725080000000005</c:v>
                </c:pt>
                <c:pt idx="1">
                  <c:v>80.725080000000005</c:v>
                </c:pt>
              </c:numCache>
            </c:numRef>
          </c:val>
          <c:extLst xmlns:c16r2="http://schemas.microsoft.com/office/drawing/2015/06/chart">
            <c:ext xmlns:c16="http://schemas.microsoft.com/office/drawing/2014/chart" uri="{C3380CC4-5D6E-409C-BE32-E72D297353CC}">
              <c16:uniqueId val="{00000054-9CCC-448B-A5BA-F54A5AA5D666}"/>
            </c:ext>
          </c:extLst>
        </c:ser>
        <c:ser>
          <c:idx val="85"/>
          <c:order val="85"/>
          <c:tx>
            <c:strRef>
              <c:f>Graph!$CJ$10:$CJ$11</c:f>
              <c:strCache>
                <c:ptCount val="1"/>
                <c:pt idx="0">
                  <c:v>Botswana</c:v>
                </c:pt>
              </c:strCache>
            </c:strRef>
          </c:tx>
          <c:invertIfNegative val="0"/>
          <c:cat>
            <c:strRef>
              <c:f>Graph!$B$12:$B$13</c:f>
              <c:strCache>
                <c:ptCount val="2"/>
                <c:pt idx="0">
                  <c:v>2012   </c:v>
                </c:pt>
                <c:pt idx="1">
                  <c:v>2030   </c:v>
                </c:pt>
              </c:strCache>
            </c:strRef>
          </c:cat>
          <c:val>
            <c:numRef>
              <c:f>Graph!$CJ$12:$CJ$13</c:f>
              <c:numCache>
                <c:formatCode>General</c:formatCode>
                <c:ptCount val="2"/>
                <c:pt idx="0">
                  <c:v>82.110280000000003</c:v>
                </c:pt>
                <c:pt idx="1">
                  <c:v>173.13028285714287</c:v>
                </c:pt>
              </c:numCache>
            </c:numRef>
          </c:val>
          <c:extLst xmlns:c16r2="http://schemas.microsoft.com/office/drawing/2015/06/chart">
            <c:ext xmlns:c16="http://schemas.microsoft.com/office/drawing/2014/chart" uri="{C3380CC4-5D6E-409C-BE32-E72D297353CC}">
              <c16:uniqueId val="{00000055-9CCC-448B-A5BA-F54A5AA5D666}"/>
            </c:ext>
          </c:extLst>
        </c:ser>
        <c:ser>
          <c:idx val="86"/>
          <c:order val="86"/>
          <c:tx>
            <c:strRef>
              <c:f>Graph!$CK$10:$CK$11</c:f>
              <c:strCache>
                <c:ptCount val="1"/>
                <c:pt idx="0">
                  <c:v>Libya</c:v>
                </c:pt>
              </c:strCache>
            </c:strRef>
          </c:tx>
          <c:invertIfNegative val="0"/>
          <c:cat>
            <c:strRef>
              <c:f>Graph!$B$12:$B$13</c:f>
              <c:strCache>
                <c:ptCount val="2"/>
                <c:pt idx="0">
                  <c:v>2012   </c:v>
                </c:pt>
                <c:pt idx="1">
                  <c:v>2030   </c:v>
                </c:pt>
              </c:strCache>
            </c:strRef>
          </c:cat>
          <c:val>
            <c:numRef>
              <c:f>Graph!$CK$12:$CK$13</c:f>
              <c:numCache>
                <c:formatCode>General</c:formatCode>
                <c:ptCount val="2"/>
                <c:pt idx="0">
                  <c:v>82.129130000000004</c:v>
                </c:pt>
                <c:pt idx="1">
                  <c:v>101.29645714285715</c:v>
                </c:pt>
              </c:numCache>
            </c:numRef>
          </c:val>
          <c:extLst xmlns:c16r2="http://schemas.microsoft.com/office/drawing/2015/06/chart">
            <c:ext xmlns:c16="http://schemas.microsoft.com/office/drawing/2014/chart" uri="{C3380CC4-5D6E-409C-BE32-E72D297353CC}">
              <c16:uniqueId val="{00000056-9CCC-448B-A5BA-F54A5AA5D666}"/>
            </c:ext>
          </c:extLst>
        </c:ser>
        <c:ser>
          <c:idx val="87"/>
          <c:order val="87"/>
          <c:tx>
            <c:strRef>
              <c:f>Graph!$CL$10:$CL$11</c:f>
              <c:strCache>
                <c:ptCount val="1"/>
                <c:pt idx="0">
                  <c:v>Israel</c:v>
                </c:pt>
              </c:strCache>
            </c:strRef>
          </c:tx>
          <c:invertIfNegative val="0"/>
          <c:cat>
            <c:strRef>
              <c:f>Graph!$B$12:$B$13</c:f>
              <c:strCache>
                <c:ptCount val="2"/>
                <c:pt idx="0">
                  <c:v>2012   </c:v>
                </c:pt>
                <c:pt idx="1">
                  <c:v>2030   </c:v>
                </c:pt>
              </c:strCache>
            </c:strRef>
          </c:cat>
          <c:val>
            <c:numRef>
              <c:f>Graph!$CL$12:$CL$13</c:f>
              <c:numCache>
                <c:formatCode>General</c:formatCode>
                <c:ptCount val="2"/>
                <c:pt idx="0">
                  <c:v>84.044429999999991</c:v>
                </c:pt>
                <c:pt idx="1">
                  <c:v>103.98805857142855</c:v>
                </c:pt>
              </c:numCache>
            </c:numRef>
          </c:val>
          <c:extLst xmlns:c16r2="http://schemas.microsoft.com/office/drawing/2015/06/chart">
            <c:ext xmlns:c16="http://schemas.microsoft.com/office/drawing/2014/chart" uri="{C3380CC4-5D6E-409C-BE32-E72D297353CC}">
              <c16:uniqueId val="{00000057-9CCC-448B-A5BA-F54A5AA5D666}"/>
            </c:ext>
          </c:extLst>
        </c:ser>
        <c:ser>
          <c:idx val="88"/>
          <c:order val="88"/>
          <c:tx>
            <c:strRef>
              <c:f>Graph!$CM$10:$CM$11</c:f>
              <c:strCache>
                <c:ptCount val="1"/>
                <c:pt idx="0">
                  <c:v>Turkmenistan</c:v>
                </c:pt>
              </c:strCache>
            </c:strRef>
          </c:tx>
          <c:invertIfNegative val="0"/>
          <c:cat>
            <c:strRef>
              <c:f>Graph!$B$12:$B$13</c:f>
              <c:strCache>
                <c:ptCount val="2"/>
                <c:pt idx="0">
                  <c:v>2012   </c:v>
                </c:pt>
                <c:pt idx="1">
                  <c:v>2030   </c:v>
                </c:pt>
              </c:strCache>
            </c:strRef>
          </c:cat>
          <c:val>
            <c:numRef>
              <c:f>Graph!$CM$12:$CM$13</c:f>
              <c:numCache>
                <c:formatCode>General</c:formatCode>
                <c:ptCount val="2"/>
                <c:pt idx="0">
                  <c:v>92.178070000000005</c:v>
                </c:pt>
                <c:pt idx="1">
                  <c:v>112.61044428571432</c:v>
                </c:pt>
              </c:numCache>
            </c:numRef>
          </c:val>
          <c:extLst xmlns:c16r2="http://schemas.microsoft.com/office/drawing/2015/06/chart">
            <c:ext xmlns:c16="http://schemas.microsoft.com/office/drawing/2014/chart" uri="{C3380CC4-5D6E-409C-BE32-E72D297353CC}">
              <c16:uniqueId val="{00000058-9CCC-448B-A5BA-F54A5AA5D666}"/>
            </c:ext>
          </c:extLst>
        </c:ser>
        <c:ser>
          <c:idx val="89"/>
          <c:order val="89"/>
          <c:tx>
            <c:strRef>
              <c:f>Graph!$CN$10:$CN$11</c:f>
              <c:strCache>
                <c:ptCount val="1"/>
                <c:pt idx="0">
                  <c:v>Kuwait</c:v>
                </c:pt>
              </c:strCache>
            </c:strRef>
          </c:tx>
          <c:invertIfNegative val="0"/>
          <c:cat>
            <c:strRef>
              <c:f>Graph!$B$12:$B$13</c:f>
              <c:strCache>
                <c:ptCount val="2"/>
                <c:pt idx="0">
                  <c:v>2012   </c:v>
                </c:pt>
                <c:pt idx="1">
                  <c:v>2030   </c:v>
                </c:pt>
              </c:strCache>
            </c:strRef>
          </c:cat>
          <c:val>
            <c:numRef>
              <c:f>Graph!$CN$12:$CN$13</c:f>
              <c:numCache>
                <c:formatCode>General</c:formatCode>
                <c:ptCount val="2"/>
                <c:pt idx="0">
                  <c:v>99.467119999999994</c:v>
                </c:pt>
                <c:pt idx="1">
                  <c:v>112.11784285714283</c:v>
                </c:pt>
              </c:numCache>
            </c:numRef>
          </c:val>
          <c:extLst xmlns:c16r2="http://schemas.microsoft.com/office/drawing/2015/06/chart">
            <c:ext xmlns:c16="http://schemas.microsoft.com/office/drawing/2014/chart" uri="{C3380CC4-5D6E-409C-BE32-E72D297353CC}">
              <c16:uniqueId val="{00000059-9CCC-448B-A5BA-F54A5AA5D666}"/>
            </c:ext>
          </c:extLst>
        </c:ser>
        <c:ser>
          <c:idx val="90"/>
          <c:order val="90"/>
          <c:tx>
            <c:strRef>
              <c:f>Graph!$CO$10:$CO$11</c:f>
              <c:strCache>
                <c:ptCount val="1"/>
                <c:pt idx="0">
                  <c:v>Cameroon</c:v>
                </c:pt>
              </c:strCache>
            </c:strRef>
          </c:tx>
          <c:invertIfNegative val="0"/>
          <c:cat>
            <c:strRef>
              <c:f>Graph!$B$12:$B$13</c:f>
              <c:strCache>
                <c:ptCount val="2"/>
                <c:pt idx="0">
                  <c:v>2012   </c:v>
                </c:pt>
                <c:pt idx="1">
                  <c:v>2030   </c:v>
                </c:pt>
              </c:strCache>
            </c:strRef>
          </c:cat>
          <c:val>
            <c:numRef>
              <c:f>Graph!$CO$12:$CO$13</c:f>
              <c:numCache>
                <c:formatCode>General</c:formatCode>
                <c:ptCount val="2"/>
                <c:pt idx="0">
                  <c:v>100.92214</c:v>
                </c:pt>
                <c:pt idx="1">
                  <c:v>100.92214</c:v>
                </c:pt>
              </c:numCache>
            </c:numRef>
          </c:val>
          <c:extLst xmlns:c16r2="http://schemas.microsoft.com/office/drawing/2015/06/chart">
            <c:ext xmlns:c16="http://schemas.microsoft.com/office/drawing/2014/chart" uri="{C3380CC4-5D6E-409C-BE32-E72D297353CC}">
              <c16:uniqueId val="{0000005A-9CCC-448B-A5BA-F54A5AA5D666}"/>
            </c:ext>
          </c:extLst>
        </c:ser>
        <c:ser>
          <c:idx val="91"/>
          <c:order val="91"/>
          <c:tx>
            <c:strRef>
              <c:f>Graph!$CP$10:$CP$11</c:f>
              <c:strCache>
                <c:ptCount val="1"/>
                <c:pt idx="0">
                  <c:v>Guinea</c:v>
                </c:pt>
              </c:strCache>
            </c:strRef>
          </c:tx>
          <c:invertIfNegative val="0"/>
          <c:cat>
            <c:strRef>
              <c:f>Graph!$B$12:$B$13</c:f>
              <c:strCache>
                <c:ptCount val="2"/>
                <c:pt idx="0">
                  <c:v>2012   </c:v>
                </c:pt>
                <c:pt idx="1">
                  <c:v>2030   </c:v>
                </c:pt>
              </c:strCache>
            </c:strRef>
          </c:cat>
          <c:val>
            <c:numRef>
              <c:f>Graph!$CP$12:$CP$13</c:f>
              <c:numCache>
                <c:formatCode>General</c:formatCode>
                <c:ptCount val="2"/>
                <c:pt idx="0">
                  <c:v>101.34899</c:v>
                </c:pt>
                <c:pt idx="1">
                  <c:v>131.87615857142856</c:v>
                </c:pt>
              </c:numCache>
            </c:numRef>
          </c:val>
          <c:extLst xmlns:c16r2="http://schemas.microsoft.com/office/drawing/2015/06/chart">
            <c:ext xmlns:c16="http://schemas.microsoft.com/office/drawing/2014/chart" uri="{C3380CC4-5D6E-409C-BE32-E72D297353CC}">
              <c16:uniqueId val="{0000005B-9CCC-448B-A5BA-F54A5AA5D666}"/>
            </c:ext>
          </c:extLst>
        </c:ser>
        <c:ser>
          <c:idx val="92"/>
          <c:order val="92"/>
          <c:tx>
            <c:strRef>
              <c:f>Graph!$CQ$10:$CQ$11</c:f>
              <c:strCache>
                <c:ptCount val="1"/>
                <c:pt idx="0">
                  <c:v>Qatar</c:v>
                </c:pt>
              </c:strCache>
            </c:strRef>
          </c:tx>
          <c:invertIfNegative val="0"/>
          <c:cat>
            <c:strRef>
              <c:f>Graph!$B$12:$B$13</c:f>
              <c:strCache>
                <c:ptCount val="2"/>
                <c:pt idx="0">
                  <c:v>2012   </c:v>
                </c:pt>
                <c:pt idx="1">
                  <c:v>2030   </c:v>
                </c:pt>
              </c:strCache>
            </c:strRef>
          </c:cat>
          <c:val>
            <c:numRef>
              <c:f>Graph!$CQ$12:$CQ$13</c:f>
              <c:numCache>
                <c:formatCode>General</c:formatCode>
                <c:ptCount val="2"/>
                <c:pt idx="0">
                  <c:v>103.15512</c:v>
                </c:pt>
                <c:pt idx="1">
                  <c:v>168.78787714285713</c:v>
                </c:pt>
              </c:numCache>
            </c:numRef>
          </c:val>
          <c:extLst xmlns:c16r2="http://schemas.microsoft.com/office/drawing/2015/06/chart">
            <c:ext xmlns:c16="http://schemas.microsoft.com/office/drawing/2014/chart" uri="{C3380CC4-5D6E-409C-BE32-E72D297353CC}">
              <c16:uniqueId val="{0000005C-9CCC-448B-A5BA-F54A5AA5D666}"/>
            </c:ext>
          </c:extLst>
        </c:ser>
        <c:ser>
          <c:idx val="93"/>
          <c:order val="93"/>
          <c:tx>
            <c:strRef>
              <c:f>Graph!$CR$10:$CR$11</c:f>
              <c:strCache>
                <c:ptCount val="1"/>
                <c:pt idx="0">
                  <c:v>Ghana</c:v>
                </c:pt>
              </c:strCache>
            </c:strRef>
          </c:tx>
          <c:invertIfNegative val="0"/>
          <c:cat>
            <c:strRef>
              <c:f>Graph!$B$12:$B$13</c:f>
              <c:strCache>
                <c:ptCount val="2"/>
                <c:pt idx="0">
                  <c:v>2012   </c:v>
                </c:pt>
                <c:pt idx="1">
                  <c:v>2030   </c:v>
                </c:pt>
              </c:strCache>
            </c:strRef>
          </c:cat>
          <c:val>
            <c:numRef>
              <c:f>Graph!$CR$12:$CR$13</c:f>
              <c:numCache>
                <c:formatCode>General</c:formatCode>
                <c:ptCount val="2"/>
                <c:pt idx="0">
                  <c:v>107.78429</c:v>
                </c:pt>
                <c:pt idx="1">
                  <c:v>107.78429</c:v>
                </c:pt>
              </c:numCache>
            </c:numRef>
          </c:val>
          <c:extLst xmlns:c16r2="http://schemas.microsoft.com/office/drawing/2015/06/chart">
            <c:ext xmlns:c16="http://schemas.microsoft.com/office/drawing/2014/chart" uri="{C3380CC4-5D6E-409C-BE32-E72D297353CC}">
              <c16:uniqueId val="{0000005D-9CCC-448B-A5BA-F54A5AA5D666}"/>
            </c:ext>
          </c:extLst>
        </c:ser>
        <c:ser>
          <c:idx val="94"/>
          <c:order val="94"/>
          <c:tx>
            <c:strRef>
              <c:f>Graph!$CS$10:$CS$11</c:f>
              <c:strCache>
                <c:ptCount val="1"/>
                <c:pt idx="0">
                  <c:v>Belarus</c:v>
                </c:pt>
              </c:strCache>
            </c:strRef>
          </c:tx>
          <c:invertIfNegative val="0"/>
          <c:cat>
            <c:strRef>
              <c:f>Graph!$B$12:$B$13</c:f>
              <c:strCache>
                <c:ptCount val="2"/>
                <c:pt idx="0">
                  <c:v>2012   </c:v>
                </c:pt>
                <c:pt idx="1">
                  <c:v>2030   </c:v>
                </c:pt>
              </c:strCache>
            </c:strRef>
          </c:cat>
          <c:val>
            <c:numRef>
              <c:f>Graph!$CS$12:$CS$13</c:f>
              <c:numCache>
                <c:formatCode>General</c:formatCode>
                <c:ptCount val="2"/>
                <c:pt idx="0">
                  <c:v>109.64724000000001</c:v>
                </c:pt>
                <c:pt idx="1">
                  <c:v>140.53762857142857</c:v>
                </c:pt>
              </c:numCache>
            </c:numRef>
          </c:val>
          <c:extLst xmlns:c16r2="http://schemas.microsoft.com/office/drawing/2015/06/chart">
            <c:ext xmlns:c16="http://schemas.microsoft.com/office/drawing/2014/chart" uri="{C3380CC4-5D6E-409C-BE32-E72D297353CC}">
              <c16:uniqueId val="{0000005E-9CCC-448B-A5BA-F54A5AA5D666}"/>
            </c:ext>
          </c:extLst>
        </c:ser>
        <c:ser>
          <c:idx val="95"/>
          <c:order val="95"/>
          <c:tx>
            <c:strRef>
              <c:f>Graph!$CT$10:$CT$11</c:f>
              <c:strCache>
                <c:ptCount val="1"/>
                <c:pt idx="0">
                  <c:v>Chad</c:v>
                </c:pt>
              </c:strCache>
            </c:strRef>
          </c:tx>
          <c:invertIfNegative val="0"/>
          <c:cat>
            <c:strRef>
              <c:f>Graph!$B$12:$B$13</c:f>
              <c:strCache>
                <c:ptCount val="2"/>
                <c:pt idx="0">
                  <c:v>2012   </c:v>
                </c:pt>
                <c:pt idx="1">
                  <c:v>2030   </c:v>
                </c:pt>
              </c:strCache>
            </c:strRef>
          </c:cat>
          <c:val>
            <c:numRef>
              <c:f>Graph!$CT$12:$CT$13</c:f>
              <c:numCache>
                <c:formatCode>General</c:formatCode>
                <c:ptCount val="2"/>
                <c:pt idx="0">
                  <c:v>109.79602</c:v>
                </c:pt>
                <c:pt idx="1">
                  <c:v>109.79602</c:v>
                </c:pt>
              </c:numCache>
            </c:numRef>
          </c:val>
          <c:extLst xmlns:c16r2="http://schemas.microsoft.com/office/drawing/2015/06/chart">
            <c:ext xmlns:c16="http://schemas.microsoft.com/office/drawing/2014/chart" uri="{C3380CC4-5D6E-409C-BE32-E72D297353CC}">
              <c16:uniqueId val="{0000005F-9CCC-448B-A5BA-F54A5AA5D666}"/>
            </c:ext>
          </c:extLst>
        </c:ser>
        <c:ser>
          <c:idx val="96"/>
          <c:order val="96"/>
          <c:tx>
            <c:strRef>
              <c:f>Graph!$CU$10:$CU$11</c:f>
              <c:strCache>
                <c:ptCount val="1"/>
                <c:pt idx="0">
                  <c:v>Korea, Dem. Rep. (North)</c:v>
                </c:pt>
              </c:strCache>
            </c:strRef>
          </c:tx>
          <c:invertIfNegative val="0"/>
          <c:cat>
            <c:strRef>
              <c:f>Graph!$B$12:$B$13</c:f>
              <c:strCache>
                <c:ptCount val="2"/>
                <c:pt idx="0">
                  <c:v>2012   </c:v>
                </c:pt>
                <c:pt idx="1">
                  <c:v>2030   </c:v>
                </c:pt>
              </c:strCache>
            </c:strRef>
          </c:cat>
          <c:val>
            <c:numRef>
              <c:f>Graph!$CU$12:$CU$13</c:f>
              <c:numCache>
                <c:formatCode>General</c:formatCode>
                <c:ptCount val="2"/>
                <c:pt idx="0">
                  <c:v>109.89496000000001</c:v>
                </c:pt>
                <c:pt idx="1">
                  <c:v>115.14002714285716</c:v>
                </c:pt>
              </c:numCache>
            </c:numRef>
          </c:val>
          <c:extLst xmlns:c16r2="http://schemas.microsoft.com/office/drawing/2015/06/chart">
            <c:ext xmlns:c16="http://schemas.microsoft.com/office/drawing/2014/chart" uri="{C3380CC4-5D6E-409C-BE32-E72D297353CC}">
              <c16:uniqueId val="{00000060-9CCC-448B-A5BA-F54A5AA5D666}"/>
            </c:ext>
          </c:extLst>
        </c:ser>
        <c:ser>
          <c:idx val="97"/>
          <c:order val="97"/>
          <c:tx>
            <c:strRef>
              <c:f>Graph!$CV$10:$CV$11</c:f>
              <c:strCache>
                <c:ptCount val="1"/>
                <c:pt idx="0">
                  <c:v>Madagascar</c:v>
                </c:pt>
              </c:strCache>
            </c:strRef>
          </c:tx>
          <c:invertIfNegative val="0"/>
          <c:cat>
            <c:strRef>
              <c:f>Graph!$B$12:$B$13</c:f>
              <c:strCache>
                <c:ptCount val="2"/>
                <c:pt idx="0">
                  <c:v>2012   </c:v>
                </c:pt>
                <c:pt idx="1">
                  <c:v>2030   </c:v>
                </c:pt>
              </c:strCache>
            </c:strRef>
          </c:cat>
          <c:val>
            <c:numRef>
              <c:f>Graph!$CV$12:$CV$13</c:f>
              <c:numCache>
                <c:formatCode>General</c:formatCode>
                <c:ptCount val="2"/>
                <c:pt idx="0">
                  <c:v>117.93260000000001</c:v>
                </c:pt>
                <c:pt idx="1">
                  <c:v>117.93260000000001</c:v>
                </c:pt>
              </c:numCache>
            </c:numRef>
          </c:val>
          <c:extLst xmlns:c16r2="http://schemas.microsoft.com/office/drawing/2015/06/chart">
            <c:ext xmlns:c16="http://schemas.microsoft.com/office/drawing/2014/chart" uri="{C3380CC4-5D6E-409C-BE32-E72D297353CC}">
              <c16:uniqueId val="{00000061-9CCC-448B-A5BA-F54A5AA5D666}"/>
            </c:ext>
          </c:extLst>
        </c:ser>
        <c:ser>
          <c:idx val="98"/>
          <c:order val="98"/>
          <c:tx>
            <c:strRef>
              <c:f>Graph!$CW$10:$CW$11</c:f>
              <c:strCache>
                <c:ptCount val="1"/>
                <c:pt idx="0">
                  <c:v>Chile</c:v>
                </c:pt>
              </c:strCache>
            </c:strRef>
          </c:tx>
          <c:invertIfNegative val="0"/>
          <c:cat>
            <c:strRef>
              <c:f>Graph!$B$12:$B$13</c:f>
              <c:strCache>
                <c:ptCount val="2"/>
                <c:pt idx="0">
                  <c:v>2012   </c:v>
                </c:pt>
                <c:pt idx="1">
                  <c:v>2030   </c:v>
                </c:pt>
              </c:strCache>
            </c:strRef>
          </c:cat>
          <c:val>
            <c:numRef>
              <c:f>Graph!$CW$12:$CW$13</c:f>
              <c:numCache>
                <c:formatCode>General</c:formatCode>
                <c:ptCount val="2"/>
                <c:pt idx="0">
                  <c:v>120.68789</c:v>
                </c:pt>
                <c:pt idx="1">
                  <c:v>150.69213428571427</c:v>
                </c:pt>
              </c:numCache>
            </c:numRef>
          </c:val>
          <c:extLst xmlns:c16r2="http://schemas.microsoft.com/office/drawing/2015/06/chart">
            <c:ext xmlns:c16="http://schemas.microsoft.com/office/drawing/2014/chart" uri="{C3380CC4-5D6E-409C-BE32-E72D297353CC}">
              <c16:uniqueId val="{00000062-9CCC-448B-A5BA-F54A5AA5D666}"/>
            </c:ext>
          </c:extLst>
        </c:ser>
        <c:ser>
          <c:idx val="99"/>
          <c:order val="99"/>
          <c:tx>
            <c:strRef>
              <c:f>Graph!$CX$10:$CX$11</c:f>
              <c:strCache>
                <c:ptCount val="1"/>
                <c:pt idx="0">
                  <c:v>Cambodia</c:v>
                </c:pt>
              </c:strCache>
            </c:strRef>
          </c:tx>
          <c:invertIfNegative val="0"/>
          <c:cat>
            <c:strRef>
              <c:f>Graph!$B$12:$B$13</c:f>
              <c:strCache>
                <c:ptCount val="2"/>
                <c:pt idx="0">
                  <c:v>2012   </c:v>
                </c:pt>
                <c:pt idx="1">
                  <c:v>2030   </c:v>
                </c:pt>
              </c:strCache>
            </c:strRef>
          </c:cat>
          <c:val>
            <c:numRef>
              <c:f>Graph!$CX$12:$CX$13</c:f>
              <c:numCache>
                <c:formatCode>General</c:formatCode>
                <c:ptCount val="2"/>
                <c:pt idx="0">
                  <c:v>127.39959</c:v>
                </c:pt>
                <c:pt idx="1">
                  <c:v>168.48788999999999</c:v>
                </c:pt>
              </c:numCache>
            </c:numRef>
          </c:val>
          <c:extLst xmlns:c16r2="http://schemas.microsoft.com/office/drawing/2015/06/chart">
            <c:ext xmlns:c16="http://schemas.microsoft.com/office/drawing/2014/chart" uri="{C3380CC4-5D6E-409C-BE32-E72D297353CC}">
              <c16:uniqueId val="{00000063-9CCC-448B-A5BA-F54A5AA5D666}"/>
            </c:ext>
          </c:extLst>
        </c:ser>
        <c:ser>
          <c:idx val="100"/>
          <c:order val="100"/>
          <c:tx>
            <c:strRef>
              <c:f>Graph!$CY$10:$CY$11</c:f>
              <c:strCache>
                <c:ptCount val="1"/>
                <c:pt idx="0">
                  <c:v>Iraq</c:v>
                </c:pt>
              </c:strCache>
            </c:strRef>
          </c:tx>
          <c:invertIfNegative val="0"/>
          <c:cat>
            <c:strRef>
              <c:f>Graph!$B$12:$B$13</c:f>
              <c:strCache>
                <c:ptCount val="2"/>
                <c:pt idx="0">
                  <c:v>2012   </c:v>
                </c:pt>
                <c:pt idx="1">
                  <c:v>2030   </c:v>
                </c:pt>
              </c:strCache>
            </c:strRef>
          </c:cat>
          <c:val>
            <c:numRef>
              <c:f>Graph!$CY$12:$CY$13</c:f>
              <c:numCache>
                <c:formatCode>General</c:formatCode>
                <c:ptCount val="2"/>
                <c:pt idx="0">
                  <c:v>155.52951000000002</c:v>
                </c:pt>
                <c:pt idx="1">
                  <c:v>204.11464000000007</c:v>
                </c:pt>
              </c:numCache>
            </c:numRef>
          </c:val>
          <c:extLst xmlns:c16r2="http://schemas.microsoft.com/office/drawing/2015/06/chart">
            <c:ext xmlns:c16="http://schemas.microsoft.com/office/drawing/2014/chart" uri="{C3380CC4-5D6E-409C-BE32-E72D297353CC}">
              <c16:uniqueId val="{00000064-9CCC-448B-A5BA-F54A5AA5D666}"/>
            </c:ext>
          </c:extLst>
        </c:ser>
        <c:ser>
          <c:idx val="101"/>
          <c:order val="101"/>
          <c:tx>
            <c:strRef>
              <c:f>Graph!$CZ$10:$CZ$11</c:f>
              <c:strCache>
                <c:ptCount val="1"/>
                <c:pt idx="0">
                  <c:v>Laos</c:v>
                </c:pt>
              </c:strCache>
            </c:strRef>
          </c:tx>
          <c:invertIfNegative val="0"/>
          <c:cat>
            <c:strRef>
              <c:f>Graph!$B$12:$B$13</c:f>
              <c:strCache>
                <c:ptCount val="2"/>
                <c:pt idx="0">
                  <c:v>2012   </c:v>
                </c:pt>
                <c:pt idx="1">
                  <c:v>2030   </c:v>
                </c:pt>
              </c:strCache>
            </c:strRef>
          </c:cat>
          <c:val>
            <c:numRef>
              <c:f>Graph!$CZ$12:$CZ$13</c:f>
              <c:numCache>
                <c:formatCode>General</c:formatCode>
                <c:ptCount val="2"/>
                <c:pt idx="0">
                  <c:v>161.71874</c:v>
                </c:pt>
                <c:pt idx="1">
                  <c:v>331.8634871428572</c:v>
                </c:pt>
              </c:numCache>
            </c:numRef>
          </c:val>
          <c:extLst xmlns:c16r2="http://schemas.microsoft.com/office/drawing/2015/06/chart">
            <c:ext xmlns:c16="http://schemas.microsoft.com/office/drawing/2014/chart" uri="{C3380CC4-5D6E-409C-BE32-E72D297353CC}">
              <c16:uniqueId val="{00000065-9CCC-448B-A5BA-F54A5AA5D666}"/>
            </c:ext>
          </c:extLst>
        </c:ser>
        <c:ser>
          <c:idx val="102"/>
          <c:order val="102"/>
          <c:tx>
            <c:strRef>
              <c:f>Graph!$DA$10:$DA$11</c:f>
              <c:strCache>
                <c:ptCount val="1"/>
                <c:pt idx="0">
                  <c:v>Philippines</c:v>
                </c:pt>
              </c:strCache>
            </c:strRef>
          </c:tx>
          <c:invertIfNegative val="0"/>
          <c:cat>
            <c:strRef>
              <c:f>Graph!$B$12:$B$13</c:f>
              <c:strCache>
                <c:ptCount val="2"/>
                <c:pt idx="0">
                  <c:v>2012   </c:v>
                </c:pt>
                <c:pt idx="1">
                  <c:v>2030   </c:v>
                </c:pt>
              </c:strCache>
            </c:strRef>
          </c:cat>
          <c:val>
            <c:numRef>
              <c:f>Graph!$DA$12:$DA$13</c:f>
              <c:numCache>
                <c:formatCode>General</c:formatCode>
                <c:ptCount val="2"/>
                <c:pt idx="0">
                  <c:v>167.29755</c:v>
                </c:pt>
                <c:pt idx="1">
                  <c:v>200.0835685714286</c:v>
                </c:pt>
              </c:numCache>
            </c:numRef>
          </c:val>
          <c:extLst xmlns:c16r2="http://schemas.microsoft.com/office/drawing/2015/06/chart">
            <c:ext xmlns:c16="http://schemas.microsoft.com/office/drawing/2014/chart" uri="{C3380CC4-5D6E-409C-BE32-E72D297353CC}">
              <c16:uniqueId val="{00000066-9CCC-448B-A5BA-F54A5AA5D666}"/>
            </c:ext>
          </c:extLst>
        </c:ser>
        <c:ser>
          <c:idx val="103"/>
          <c:order val="103"/>
          <c:tx>
            <c:strRef>
              <c:f>Graph!$DB$10:$DB$11</c:f>
              <c:strCache>
                <c:ptCount val="1"/>
                <c:pt idx="0">
                  <c:v>Colombia</c:v>
                </c:pt>
              </c:strCache>
            </c:strRef>
          </c:tx>
          <c:invertIfNegative val="0"/>
          <c:cat>
            <c:strRef>
              <c:f>Graph!$B$12:$B$13</c:f>
              <c:strCache>
                <c:ptCount val="2"/>
                <c:pt idx="0">
                  <c:v>2012   </c:v>
                </c:pt>
                <c:pt idx="1">
                  <c:v>2030   </c:v>
                </c:pt>
              </c:strCache>
            </c:strRef>
          </c:cat>
          <c:val>
            <c:numRef>
              <c:f>Graph!$DB$12:$DB$13</c:f>
              <c:numCache>
                <c:formatCode>General</c:formatCode>
                <c:ptCount val="2"/>
                <c:pt idx="0">
                  <c:v>173.41176999999999</c:v>
                </c:pt>
                <c:pt idx="1">
                  <c:v>209.2308657142857</c:v>
                </c:pt>
              </c:numCache>
            </c:numRef>
          </c:val>
          <c:extLst xmlns:c16r2="http://schemas.microsoft.com/office/drawing/2015/06/chart">
            <c:ext xmlns:c16="http://schemas.microsoft.com/office/drawing/2014/chart" uri="{C3380CC4-5D6E-409C-BE32-E72D297353CC}">
              <c16:uniqueId val="{00000067-9CCC-448B-A5BA-F54A5AA5D666}"/>
            </c:ext>
          </c:extLst>
        </c:ser>
        <c:ser>
          <c:idx val="104"/>
          <c:order val="104"/>
          <c:tx>
            <c:strRef>
              <c:f>Graph!$DC$10:$DC$11</c:f>
              <c:strCache>
                <c:ptCount val="1"/>
                <c:pt idx="0">
                  <c:v>Algeria</c:v>
                </c:pt>
              </c:strCache>
            </c:strRef>
          </c:tx>
          <c:invertIfNegative val="0"/>
          <c:cat>
            <c:strRef>
              <c:f>Graph!$B$12:$B$13</c:f>
              <c:strCache>
                <c:ptCount val="2"/>
                <c:pt idx="0">
                  <c:v>2012   </c:v>
                </c:pt>
                <c:pt idx="1">
                  <c:v>2030   </c:v>
                </c:pt>
              </c:strCache>
            </c:strRef>
          </c:cat>
          <c:val>
            <c:numRef>
              <c:f>Graph!$DC$12:$DC$13</c:f>
              <c:numCache>
                <c:formatCode>General</c:formatCode>
                <c:ptCount val="2"/>
                <c:pt idx="0">
                  <c:v>176.47123000000002</c:v>
                </c:pt>
                <c:pt idx="1">
                  <c:v>223.97509142857149</c:v>
                </c:pt>
              </c:numCache>
            </c:numRef>
          </c:val>
          <c:extLst xmlns:c16r2="http://schemas.microsoft.com/office/drawing/2015/06/chart">
            <c:ext xmlns:c16="http://schemas.microsoft.com/office/drawing/2014/chart" uri="{C3380CC4-5D6E-409C-BE32-E72D297353CC}">
              <c16:uniqueId val="{00000068-9CCC-448B-A5BA-F54A5AA5D666}"/>
            </c:ext>
          </c:extLst>
        </c:ser>
        <c:ser>
          <c:idx val="105"/>
          <c:order val="105"/>
          <c:tx>
            <c:strRef>
              <c:f>Graph!$DD$10:$DD$11</c:f>
              <c:strCache>
                <c:ptCount val="1"/>
                <c:pt idx="0">
                  <c:v>Uzbekistan</c:v>
                </c:pt>
              </c:strCache>
            </c:strRef>
          </c:tx>
          <c:invertIfNegative val="0"/>
          <c:cat>
            <c:strRef>
              <c:f>Graph!$B$12:$B$13</c:f>
              <c:strCache>
                <c:ptCount val="2"/>
                <c:pt idx="0">
                  <c:v>2012   </c:v>
                </c:pt>
                <c:pt idx="1">
                  <c:v>2030   </c:v>
                </c:pt>
              </c:strCache>
            </c:strRef>
          </c:cat>
          <c:val>
            <c:numRef>
              <c:f>Graph!$DD$12:$DD$13</c:f>
              <c:numCache>
                <c:formatCode>General</c:formatCode>
                <c:ptCount val="2"/>
                <c:pt idx="0">
                  <c:v>177.22375</c:v>
                </c:pt>
                <c:pt idx="1">
                  <c:v>192.39637999999997</c:v>
                </c:pt>
              </c:numCache>
            </c:numRef>
          </c:val>
          <c:extLst xmlns:c16r2="http://schemas.microsoft.com/office/drawing/2015/06/chart">
            <c:ext xmlns:c16="http://schemas.microsoft.com/office/drawing/2014/chart" uri="{C3380CC4-5D6E-409C-BE32-E72D297353CC}">
              <c16:uniqueId val="{00000069-9CCC-448B-A5BA-F54A5AA5D666}"/>
            </c:ext>
          </c:extLst>
        </c:ser>
        <c:ser>
          <c:idx val="106"/>
          <c:order val="106"/>
          <c:tx>
            <c:strRef>
              <c:f>Graph!$DE$10:$DE$11</c:f>
              <c:strCache>
                <c:ptCount val="1"/>
                <c:pt idx="0">
                  <c:v>Bangladesh</c:v>
                </c:pt>
              </c:strCache>
            </c:strRef>
          </c:tx>
          <c:invertIfNegative val="0"/>
          <c:cat>
            <c:strRef>
              <c:f>Graph!$B$12:$B$13</c:f>
              <c:strCache>
                <c:ptCount val="2"/>
                <c:pt idx="0">
                  <c:v>2012   </c:v>
                </c:pt>
                <c:pt idx="1">
                  <c:v>2030   </c:v>
                </c:pt>
              </c:strCache>
            </c:strRef>
          </c:cat>
          <c:val>
            <c:numRef>
              <c:f>Graph!$DE$12:$DE$13</c:f>
              <c:numCache>
                <c:formatCode>General</c:formatCode>
                <c:ptCount val="2"/>
                <c:pt idx="0">
                  <c:v>183.30055999999999</c:v>
                </c:pt>
                <c:pt idx="1">
                  <c:v>233.91448285714281</c:v>
                </c:pt>
              </c:numCache>
            </c:numRef>
          </c:val>
          <c:extLst xmlns:c16r2="http://schemas.microsoft.com/office/drawing/2015/06/chart">
            <c:ext xmlns:c16="http://schemas.microsoft.com/office/drawing/2014/chart" uri="{C3380CC4-5D6E-409C-BE32-E72D297353CC}">
              <c16:uniqueId val="{0000006A-9CCC-448B-A5BA-F54A5AA5D666}"/>
            </c:ext>
          </c:extLst>
        </c:ser>
        <c:ser>
          <c:idx val="107"/>
          <c:order val="107"/>
          <c:tx>
            <c:strRef>
              <c:f>Graph!$DF$10:$DF$11</c:f>
              <c:strCache>
                <c:ptCount val="1"/>
                <c:pt idx="0">
                  <c:v>Ethiopia</c:v>
                </c:pt>
              </c:strCache>
            </c:strRef>
          </c:tx>
          <c:invertIfNegative val="0"/>
          <c:cat>
            <c:strRef>
              <c:f>Graph!$B$12:$B$13</c:f>
              <c:strCache>
                <c:ptCount val="2"/>
                <c:pt idx="0">
                  <c:v>2012   </c:v>
                </c:pt>
                <c:pt idx="1">
                  <c:v>2030   </c:v>
                </c:pt>
              </c:strCache>
            </c:strRef>
          </c:cat>
          <c:val>
            <c:numRef>
              <c:f>Graph!$DF$12:$DF$13</c:f>
              <c:numCache>
                <c:formatCode>General</c:formatCode>
                <c:ptCount val="2"/>
                <c:pt idx="0">
                  <c:v>185.29217</c:v>
                </c:pt>
                <c:pt idx="1">
                  <c:v>185.29217</c:v>
                </c:pt>
              </c:numCache>
            </c:numRef>
          </c:val>
          <c:extLst xmlns:c16r2="http://schemas.microsoft.com/office/drawing/2015/06/chart">
            <c:ext xmlns:c16="http://schemas.microsoft.com/office/drawing/2014/chart" uri="{C3380CC4-5D6E-409C-BE32-E72D297353CC}">
              <c16:uniqueId val="{0000006B-9CCC-448B-A5BA-F54A5AA5D666}"/>
            </c:ext>
          </c:extLst>
        </c:ser>
        <c:ser>
          <c:idx val="108"/>
          <c:order val="108"/>
          <c:tx>
            <c:strRef>
              <c:f>Graph!$DG$10:$DG$11</c:f>
              <c:strCache>
                <c:ptCount val="1"/>
                <c:pt idx="0">
                  <c:v>United Arab Emirates</c:v>
                </c:pt>
              </c:strCache>
            </c:strRef>
          </c:tx>
          <c:invertIfNegative val="0"/>
          <c:cat>
            <c:strRef>
              <c:f>Graph!$B$12:$B$13</c:f>
              <c:strCache>
                <c:ptCount val="2"/>
                <c:pt idx="0">
                  <c:v>2012   </c:v>
                </c:pt>
                <c:pt idx="1">
                  <c:v>2030   </c:v>
                </c:pt>
              </c:strCache>
            </c:strRef>
          </c:cat>
          <c:val>
            <c:numRef>
              <c:f>Graph!$DG$12:$DG$13</c:f>
              <c:numCache>
                <c:formatCode>General</c:formatCode>
                <c:ptCount val="2"/>
                <c:pt idx="0">
                  <c:v>204.88872000000001</c:v>
                </c:pt>
                <c:pt idx="1">
                  <c:v>301.56467142857144</c:v>
                </c:pt>
              </c:numCache>
            </c:numRef>
          </c:val>
          <c:extLst xmlns:c16r2="http://schemas.microsoft.com/office/drawing/2015/06/chart">
            <c:ext xmlns:c16="http://schemas.microsoft.com/office/drawing/2014/chart" uri="{C3380CC4-5D6E-409C-BE32-E72D297353CC}">
              <c16:uniqueId val="{0000006C-9CCC-448B-A5BA-F54A5AA5D666}"/>
            </c:ext>
          </c:extLst>
        </c:ser>
        <c:ser>
          <c:idx val="109"/>
          <c:order val="109"/>
          <c:tx>
            <c:strRef>
              <c:f>Graph!$DH$10:$DH$11</c:f>
              <c:strCache>
                <c:ptCount val="1"/>
                <c:pt idx="0">
                  <c:v>Tanzania</c:v>
                </c:pt>
              </c:strCache>
            </c:strRef>
          </c:tx>
          <c:invertIfNegative val="0"/>
          <c:cat>
            <c:strRef>
              <c:f>Graph!$B$12:$B$13</c:f>
              <c:strCache>
                <c:ptCount val="2"/>
                <c:pt idx="0">
                  <c:v>2012   </c:v>
                </c:pt>
                <c:pt idx="1">
                  <c:v>2030   </c:v>
                </c:pt>
              </c:strCache>
            </c:strRef>
          </c:cat>
          <c:val>
            <c:numRef>
              <c:f>Graph!$DH$12:$DH$13</c:f>
              <c:numCache>
                <c:formatCode>General</c:formatCode>
                <c:ptCount val="2"/>
                <c:pt idx="0">
                  <c:v>235.35311999999999</c:v>
                </c:pt>
                <c:pt idx="1">
                  <c:v>235.35311999999999</c:v>
                </c:pt>
              </c:numCache>
            </c:numRef>
          </c:val>
          <c:extLst xmlns:c16r2="http://schemas.microsoft.com/office/drawing/2015/06/chart">
            <c:ext xmlns:c16="http://schemas.microsoft.com/office/drawing/2014/chart" uri="{C3380CC4-5D6E-409C-BE32-E72D297353CC}">
              <c16:uniqueId val="{0000006D-9CCC-448B-A5BA-F54A5AA5D666}"/>
            </c:ext>
          </c:extLst>
        </c:ser>
        <c:ser>
          <c:idx val="110"/>
          <c:order val="110"/>
          <c:tx>
            <c:strRef>
              <c:f>Graph!$DI$10:$DI$11</c:f>
              <c:strCache>
                <c:ptCount val="1"/>
                <c:pt idx="0">
                  <c:v>Malaysia</c:v>
                </c:pt>
              </c:strCache>
            </c:strRef>
          </c:tx>
          <c:invertIfNegative val="0"/>
          <c:cat>
            <c:strRef>
              <c:f>Graph!$B$12:$B$13</c:f>
              <c:strCache>
                <c:ptCount val="2"/>
                <c:pt idx="0">
                  <c:v>2012   </c:v>
                </c:pt>
                <c:pt idx="1">
                  <c:v>2030   </c:v>
                </c:pt>
              </c:strCache>
            </c:strRef>
          </c:cat>
          <c:val>
            <c:numRef>
              <c:f>Graph!$DI$12:$DI$13</c:f>
              <c:numCache>
                <c:formatCode>General</c:formatCode>
                <c:ptCount val="2"/>
                <c:pt idx="0">
                  <c:v>279.09838000000002</c:v>
                </c:pt>
                <c:pt idx="1">
                  <c:v>330.06486857142863</c:v>
                </c:pt>
              </c:numCache>
            </c:numRef>
          </c:val>
          <c:extLst xmlns:c16r2="http://schemas.microsoft.com/office/drawing/2015/06/chart">
            <c:ext xmlns:c16="http://schemas.microsoft.com/office/drawing/2014/chart" uri="{C3380CC4-5D6E-409C-BE32-E72D297353CC}">
              <c16:uniqueId val="{0000006E-9CCC-448B-A5BA-F54A5AA5D666}"/>
            </c:ext>
          </c:extLst>
        </c:ser>
        <c:ser>
          <c:idx val="111"/>
          <c:order val="111"/>
          <c:tx>
            <c:strRef>
              <c:f>Graph!$DJ$10:$DJ$11</c:f>
              <c:strCache>
                <c:ptCount val="1"/>
                <c:pt idx="0">
                  <c:v>Venezuela</c:v>
                </c:pt>
              </c:strCache>
            </c:strRef>
          </c:tx>
          <c:invertIfNegative val="0"/>
          <c:cat>
            <c:strRef>
              <c:f>Graph!$B$12:$B$13</c:f>
              <c:strCache>
                <c:ptCount val="2"/>
                <c:pt idx="0">
                  <c:v>2012   </c:v>
                </c:pt>
                <c:pt idx="1">
                  <c:v>2030   </c:v>
                </c:pt>
              </c:strCache>
            </c:strRef>
          </c:cat>
          <c:val>
            <c:numRef>
              <c:f>Graph!$DJ$12:$DJ$13</c:f>
              <c:numCache>
                <c:formatCode>General</c:formatCode>
                <c:ptCount val="2"/>
                <c:pt idx="0">
                  <c:v>281.92136999999997</c:v>
                </c:pt>
                <c:pt idx="1">
                  <c:v>323.97865999999988</c:v>
                </c:pt>
              </c:numCache>
            </c:numRef>
          </c:val>
          <c:extLst xmlns:c16r2="http://schemas.microsoft.com/office/drawing/2015/06/chart">
            <c:ext xmlns:c16="http://schemas.microsoft.com/office/drawing/2014/chart" uri="{C3380CC4-5D6E-409C-BE32-E72D297353CC}">
              <c16:uniqueId val="{0000006F-9CCC-448B-A5BA-F54A5AA5D666}"/>
            </c:ext>
          </c:extLst>
        </c:ser>
        <c:ser>
          <c:idx val="112"/>
          <c:order val="112"/>
          <c:tx>
            <c:strRef>
              <c:f>Graph!$DK$10:$DK$11</c:f>
              <c:strCache>
                <c:ptCount val="1"/>
                <c:pt idx="0">
                  <c:v>Egypt</c:v>
                </c:pt>
              </c:strCache>
            </c:strRef>
          </c:tx>
          <c:invertIfNegative val="0"/>
          <c:cat>
            <c:strRef>
              <c:f>Graph!$B$12:$B$13</c:f>
              <c:strCache>
                <c:ptCount val="2"/>
                <c:pt idx="0">
                  <c:v>2012   </c:v>
                </c:pt>
                <c:pt idx="1">
                  <c:v>2030   </c:v>
                </c:pt>
              </c:strCache>
            </c:strRef>
          </c:cat>
          <c:val>
            <c:numRef>
              <c:f>Graph!$DK$12:$DK$13</c:f>
              <c:numCache>
                <c:formatCode>General</c:formatCode>
                <c:ptCount val="2"/>
                <c:pt idx="0">
                  <c:v>295.49975000000001</c:v>
                </c:pt>
                <c:pt idx="1">
                  <c:v>376.75866714285718</c:v>
                </c:pt>
              </c:numCache>
            </c:numRef>
          </c:val>
          <c:extLst xmlns:c16r2="http://schemas.microsoft.com/office/drawing/2015/06/chart">
            <c:ext xmlns:c16="http://schemas.microsoft.com/office/drawing/2014/chart" uri="{C3380CC4-5D6E-409C-BE32-E72D297353CC}">
              <c16:uniqueId val="{00000070-9CCC-448B-A5BA-F54A5AA5D666}"/>
            </c:ext>
          </c:extLst>
        </c:ser>
        <c:ser>
          <c:idx val="113"/>
          <c:order val="113"/>
          <c:tx>
            <c:strRef>
              <c:f>Graph!$DL$10:$DL$11</c:f>
              <c:strCache>
                <c:ptCount val="1"/>
                <c:pt idx="0">
                  <c:v>Nigeria</c:v>
                </c:pt>
              </c:strCache>
            </c:strRef>
          </c:tx>
          <c:invertIfNegative val="0"/>
          <c:cat>
            <c:strRef>
              <c:f>Graph!$B$12:$B$13</c:f>
              <c:strCache>
                <c:ptCount val="2"/>
                <c:pt idx="0">
                  <c:v>2012   </c:v>
                </c:pt>
                <c:pt idx="1">
                  <c:v>2030   </c:v>
                </c:pt>
              </c:strCache>
            </c:strRef>
          </c:cat>
          <c:val>
            <c:numRef>
              <c:f>Graph!$DL$12:$DL$13</c:f>
              <c:numCache>
                <c:formatCode>General</c:formatCode>
                <c:ptCount val="2"/>
                <c:pt idx="0">
                  <c:v>301.01013</c:v>
                </c:pt>
                <c:pt idx="1">
                  <c:v>301.01013</c:v>
                </c:pt>
              </c:numCache>
            </c:numRef>
          </c:val>
          <c:extLst xmlns:c16r2="http://schemas.microsoft.com/office/drawing/2015/06/chart">
            <c:ext xmlns:c16="http://schemas.microsoft.com/office/drawing/2014/chart" uri="{C3380CC4-5D6E-409C-BE32-E72D297353CC}">
              <c16:uniqueId val="{00000071-9CCC-448B-A5BA-F54A5AA5D666}"/>
            </c:ext>
          </c:extLst>
        </c:ser>
        <c:ser>
          <c:idx val="114"/>
          <c:order val="114"/>
          <c:tx>
            <c:strRef>
              <c:f>Graph!$DM$10:$DM$11</c:f>
              <c:strCache>
                <c:ptCount val="1"/>
                <c:pt idx="0">
                  <c:v>Vietnam</c:v>
                </c:pt>
              </c:strCache>
            </c:strRef>
          </c:tx>
          <c:invertIfNegative val="0"/>
          <c:cat>
            <c:strRef>
              <c:f>Graph!$B$12:$B$13</c:f>
              <c:strCache>
                <c:ptCount val="2"/>
                <c:pt idx="0">
                  <c:v>2012   </c:v>
                </c:pt>
                <c:pt idx="1">
                  <c:v>2030   </c:v>
                </c:pt>
              </c:strCache>
            </c:strRef>
          </c:cat>
          <c:val>
            <c:numRef>
              <c:f>Graph!$DM$12:$DM$13</c:f>
              <c:numCache>
                <c:formatCode>General</c:formatCode>
                <c:ptCount val="2"/>
                <c:pt idx="0">
                  <c:v>310.66406999999998</c:v>
                </c:pt>
                <c:pt idx="1">
                  <c:v>433.47796999999997</c:v>
                </c:pt>
              </c:numCache>
            </c:numRef>
          </c:val>
          <c:extLst xmlns:c16r2="http://schemas.microsoft.com/office/drawing/2015/06/chart">
            <c:ext xmlns:c16="http://schemas.microsoft.com/office/drawing/2014/chart" uri="{C3380CC4-5D6E-409C-BE32-E72D297353CC}">
              <c16:uniqueId val="{00000072-9CCC-448B-A5BA-F54A5AA5D666}"/>
            </c:ext>
          </c:extLst>
        </c:ser>
        <c:ser>
          <c:idx val="115"/>
          <c:order val="115"/>
          <c:tx>
            <c:strRef>
              <c:f>Graph!$DN$10:$DN$11</c:f>
              <c:strCache>
                <c:ptCount val="1"/>
                <c:pt idx="0">
                  <c:v>Zambia</c:v>
                </c:pt>
              </c:strCache>
            </c:strRef>
          </c:tx>
          <c:invertIfNegative val="0"/>
          <c:cat>
            <c:strRef>
              <c:f>Graph!$B$12:$B$13</c:f>
              <c:strCache>
                <c:ptCount val="2"/>
                <c:pt idx="0">
                  <c:v>2012   </c:v>
                </c:pt>
                <c:pt idx="1">
                  <c:v>2030   </c:v>
                </c:pt>
              </c:strCache>
            </c:strRef>
          </c:cat>
          <c:val>
            <c:numRef>
              <c:f>Graph!$DN$12:$DN$13</c:f>
              <c:numCache>
                <c:formatCode>General</c:formatCode>
                <c:ptCount val="2"/>
                <c:pt idx="0">
                  <c:v>320.25421999999998</c:v>
                </c:pt>
                <c:pt idx="1">
                  <c:v>320.25421999999998</c:v>
                </c:pt>
              </c:numCache>
            </c:numRef>
          </c:val>
          <c:extLst xmlns:c16r2="http://schemas.microsoft.com/office/drawing/2015/06/chart">
            <c:ext xmlns:c16="http://schemas.microsoft.com/office/drawing/2014/chart" uri="{C3380CC4-5D6E-409C-BE32-E72D297353CC}">
              <c16:uniqueId val="{00000073-9CCC-448B-A5BA-F54A5AA5D666}"/>
            </c:ext>
          </c:extLst>
        </c:ser>
        <c:ser>
          <c:idx val="116"/>
          <c:order val="116"/>
          <c:tx>
            <c:strRef>
              <c:f>Graph!$DO$10:$DO$11</c:f>
              <c:strCache>
                <c:ptCount val="1"/>
                <c:pt idx="0">
                  <c:v>Taiwan_Province of China</c:v>
                </c:pt>
              </c:strCache>
            </c:strRef>
          </c:tx>
          <c:invertIfNegative val="0"/>
          <c:cat>
            <c:strRef>
              <c:f>Graph!$B$12:$B$13</c:f>
              <c:strCache>
                <c:ptCount val="2"/>
                <c:pt idx="0">
                  <c:v>2012   </c:v>
                </c:pt>
                <c:pt idx="1">
                  <c:v>2030   </c:v>
                </c:pt>
              </c:strCache>
            </c:strRef>
          </c:cat>
          <c:val>
            <c:numRef>
              <c:f>Graph!$DO$12:$DO$13</c:f>
              <c:numCache>
                <c:formatCode>General</c:formatCode>
                <c:ptCount val="2"/>
                <c:pt idx="0">
                  <c:v>325.84841999999998</c:v>
                </c:pt>
                <c:pt idx="1">
                  <c:v>381.21960714285706</c:v>
                </c:pt>
              </c:numCache>
            </c:numRef>
          </c:val>
          <c:extLst xmlns:c16r2="http://schemas.microsoft.com/office/drawing/2015/06/chart">
            <c:ext xmlns:c16="http://schemas.microsoft.com/office/drawing/2014/chart" uri="{C3380CC4-5D6E-409C-BE32-E72D297353CC}">
              <c16:uniqueId val="{00000074-9CCC-448B-A5BA-F54A5AA5D666}"/>
            </c:ext>
          </c:extLst>
        </c:ser>
        <c:ser>
          <c:idx val="117"/>
          <c:order val="117"/>
          <c:tx>
            <c:strRef>
              <c:f>Graph!$DP$10:$DP$11</c:f>
              <c:strCache>
                <c:ptCount val="1"/>
                <c:pt idx="0">
                  <c:v>Kazakhstan</c:v>
                </c:pt>
              </c:strCache>
            </c:strRef>
          </c:tx>
          <c:invertIfNegative val="0"/>
          <c:cat>
            <c:strRef>
              <c:f>Graph!$B$12:$B$13</c:f>
              <c:strCache>
                <c:ptCount val="2"/>
                <c:pt idx="0">
                  <c:v>2012   </c:v>
                </c:pt>
                <c:pt idx="1">
                  <c:v>2030   </c:v>
                </c:pt>
              </c:strCache>
            </c:strRef>
          </c:cat>
          <c:val>
            <c:numRef>
              <c:f>Graph!$DP$12:$DP$13</c:f>
              <c:numCache>
                <c:formatCode>General</c:formatCode>
                <c:ptCount val="2"/>
                <c:pt idx="0">
                  <c:v>366.50220000000002</c:v>
                </c:pt>
                <c:pt idx="1">
                  <c:v>484.14115000000004</c:v>
                </c:pt>
              </c:numCache>
            </c:numRef>
          </c:val>
          <c:extLst xmlns:c16r2="http://schemas.microsoft.com/office/drawing/2015/06/chart">
            <c:ext xmlns:c16="http://schemas.microsoft.com/office/drawing/2014/chart" uri="{C3380CC4-5D6E-409C-BE32-E72D297353CC}">
              <c16:uniqueId val="{00000075-9CCC-448B-A5BA-F54A5AA5D666}"/>
            </c:ext>
          </c:extLst>
        </c:ser>
        <c:ser>
          <c:idx val="118"/>
          <c:order val="118"/>
          <c:tx>
            <c:strRef>
              <c:f>Graph!$DQ$10:$DQ$11</c:f>
              <c:strCache>
                <c:ptCount val="1"/>
                <c:pt idx="0">
                  <c:v>Pakistan</c:v>
                </c:pt>
              </c:strCache>
            </c:strRef>
          </c:tx>
          <c:invertIfNegative val="0"/>
          <c:cat>
            <c:strRef>
              <c:f>Graph!$B$12:$B$13</c:f>
              <c:strCache>
                <c:ptCount val="2"/>
                <c:pt idx="0">
                  <c:v>2012   </c:v>
                </c:pt>
                <c:pt idx="1">
                  <c:v>2030   </c:v>
                </c:pt>
              </c:strCache>
            </c:strRef>
          </c:cat>
          <c:val>
            <c:numRef>
              <c:f>Graph!$DQ$12:$DQ$13</c:f>
              <c:numCache>
                <c:formatCode>General</c:formatCode>
                <c:ptCount val="2"/>
                <c:pt idx="0">
                  <c:v>369.73457999999999</c:v>
                </c:pt>
                <c:pt idx="1">
                  <c:v>480.67721714285722</c:v>
                </c:pt>
              </c:numCache>
            </c:numRef>
          </c:val>
          <c:extLst xmlns:c16r2="http://schemas.microsoft.com/office/drawing/2015/06/chart">
            <c:ext xmlns:c16="http://schemas.microsoft.com/office/drawing/2014/chart" uri="{C3380CC4-5D6E-409C-BE32-E72D297353CC}">
              <c16:uniqueId val="{00000076-9CCC-448B-A5BA-F54A5AA5D666}"/>
            </c:ext>
          </c:extLst>
        </c:ser>
        <c:ser>
          <c:idx val="119"/>
          <c:order val="119"/>
          <c:tx>
            <c:strRef>
              <c:f>Graph!$DR$10:$DR$11</c:f>
              <c:strCache>
                <c:ptCount val="1"/>
                <c:pt idx="0">
                  <c:v>Argentina</c:v>
                </c:pt>
              </c:strCache>
            </c:strRef>
          </c:tx>
          <c:invertIfNegative val="0"/>
          <c:cat>
            <c:strRef>
              <c:f>Graph!$B$12:$B$13</c:f>
              <c:strCache>
                <c:ptCount val="2"/>
                <c:pt idx="0">
                  <c:v>2012   </c:v>
                </c:pt>
                <c:pt idx="1">
                  <c:v>2030   </c:v>
                </c:pt>
              </c:strCache>
            </c:strRef>
          </c:cat>
          <c:val>
            <c:numRef>
              <c:f>Graph!$DR$12:$DR$13</c:f>
              <c:numCache>
                <c:formatCode>General</c:formatCode>
                <c:ptCount val="2"/>
                <c:pt idx="0">
                  <c:v>380.29532</c:v>
                </c:pt>
                <c:pt idx="1">
                  <c:v>414.72481714285709</c:v>
                </c:pt>
              </c:numCache>
            </c:numRef>
          </c:val>
          <c:extLst xmlns:c16r2="http://schemas.microsoft.com/office/drawing/2015/06/chart">
            <c:ext xmlns:c16="http://schemas.microsoft.com/office/drawing/2014/chart" uri="{C3380CC4-5D6E-409C-BE32-E72D297353CC}">
              <c16:uniqueId val="{00000077-9CCC-448B-A5BA-F54A5AA5D666}"/>
            </c:ext>
          </c:extLst>
        </c:ser>
        <c:ser>
          <c:idx val="120"/>
          <c:order val="120"/>
          <c:tx>
            <c:strRef>
              <c:f>Graph!$DS$10:$DS$11</c:f>
              <c:strCache>
                <c:ptCount val="1"/>
                <c:pt idx="0">
                  <c:v>Mozambique</c:v>
                </c:pt>
              </c:strCache>
            </c:strRef>
          </c:tx>
          <c:invertIfNegative val="0"/>
          <c:cat>
            <c:strRef>
              <c:f>Graph!$B$12:$B$13</c:f>
              <c:strCache>
                <c:ptCount val="2"/>
                <c:pt idx="0">
                  <c:v>2012   </c:v>
                </c:pt>
                <c:pt idx="1">
                  <c:v>2030   </c:v>
                </c:pt>
              </c:strCache>
            </c:strRef>
          </c:cat>
          <c:val>
            <c:numRef>
              <c:f>Graph!$DS$12:$DS$13</c:f>
              <c:numCache>
                <c:formatCode>General</c:formatCode>
                <c:ptCount val="2"/>
                <c:pt idx="0">
                  <c:v>380.30829</c:v>
                </c:pt>
                <c:pt idx="1">
                  <c:v>428.13558285714294</c:v>
                </c:pt>
              </c:numCache>
            </c:numRef>
          </c:val>
          <c:extLst xmlns:c16r2="http://schemas.microsoft.com/office/drawing/2015/06/chart">
            <c:ext xmlns:c16="http://schemas.microsoft.com/office/drawing/2014/chart" uri="{C3380CC4-5D6E-409C-BE32-E72D297353CC}">
              <c16:uniqueId val="{00000078-9CCC-448B-A5BA-F54A5AA5D666}"/>
            </c:ext>
          </c:extLst>
        </c:ser>
        <c:ser>
          <c:idx val="121"/>
          <c:order val="121"/>
          <c:tx>
            <c:strRef>
              <c:f>Graph!$DT$10:$DT$11</c:f>
              <c:strCache>
                <c:ptCount val="1"/>
                <c:pt idx="0">
                  <c:v>Ukraine</c:v>
                </c:pt>
              </c:strCache>
            </c:strRef>
          </c:tx>
          <c:invertIfNegative val="0"/>
          <c:cat>
            <c:strRef>
              <c:f>Graph!$B$12:$B$13</c:f>
              <c:strCache>
                <c:ptCount val="2"/>
                <c:pt idx="0">
                  <c:v>2012   </c:v>
                </c:pt>
                <c:pt idx="1">
                  <c:v>2030   </c:v>
                </c:pt>
              </c:strCache>
            </c:strRef>
          </c:cat>
          <c:val>
            <c:numRef>
              <c:f>Graph!$DT$12:$DT$13</c:f>
              <c:numCache>
                <c:formatCode>General</c:formatCode>
                <c:ptCount val="2"/>
                <c:pt idx="0">
                  <c:v>404.90030000000002</c:v>
                </c:pt>
                <c:pt idx="1">
                  <c:v>404.90030000000002</c:v>
                </c:pt>
              </c:numCache>
            </c:numRef>
          </c:val>
          <c:extLst xmlns:c16r2="http://schemas.microsoft.com/office/drawing/2015/06/chart">
            <c:ext xmlns:c16="http://schemas.microsoft.com/office/drawing/2014/chart" uri="{C3380CC4-5D6E-409C-BE32-E72D297353CC}">
              <c16:uniqueId val="{00000079-9CCC-448B-A5BA-F54A5AA5D666}"/>
            </c:ext>
          </c:extLst>
        </c:ser>
        <c:ser>
          <c:idx val="122"/>
          <c:order val="122"/>
          <c:tx>
            <c:strRef>
              <c:f>Graph!$DU$10:$DU$11</c:f>
              <c:strCache>
                <c:ptCount val="1"/>
                <c:pt idx="0">
                  <c:v>ICAO (Aviation)</c:v>
                </c:pt>
              </c:strCache>
            </c:strRef>
          </c:tx>
          <c:invertIfNegative val="0"/>
          <c:cat>
            <c:strRef>
              <c:f>Graph!$B$12:$B$13</c:f>
              <c:strCache>
                <c:ptCount val="2"/>
                <c:pt idx="0">
                  <c:v>2012   </c:v>
                </c:pt>
                <c:pt idx="1">
                  <c:v>2030   </c:v>
                </c:pt>
              </c:strCache>
            </c:strRef>
          </c:cat>
          <c:val>
            <c:numRef>
              <c:f>Graph!$DU$12:$DU$13</c:f>
              <c:numCache>
                <c:formatCode>General</c:formatCode>
                <c:ptCount val="2"/>
                <c:pt idx="0">
                  <c:v>415.03500000000003</c:v>
                </c:pt>
                <c:pt idx="1">
                  <c:v>750</c:v>
                </c:pt>
              </c:numCache>
            </c:numRef>
          </c:val>
          <c:extLst xmlns:c16r2="http://schemas.microsoft.com/office/drawing/2015/06/chart">
            <c:ext xmlns:c16="http://schemas.microsoft.com/office/drawing/2014/chart" uri="{C3380CC4-5D6E-409C-BE32-E72D297353CC}">
              <c16:uniqueId val="{0000007A-9CCC-448B-A5BA-F54A5AA5D666}"/>
            </c:ext>
          </c:extLst>
        </c:ser>
        <c:ser>
          <c:idx val="123"/>
          <c:order val="123"/>
          <c:tx>
            <c:strRef>
              <c:f>Graph!$DV$10:$DV$11</c:f>
              <c:strCache>
                <c:ptCount val="1"/>
                <c:pt idx="0">
                  <c:v>Thailand</c:v>
                </c:pt>
              </c:strCache>
            </c:strRef>
          </c:tx>
          <c:invertIfNegative val="0"/>
          <c:cat>
            <c:strRef>
              <c:f>Graph!$B$12:$B$13</c:f>
              <c:strCache>
                <c:ptCount val="2"/>
                <c:pt idx="0">
                  <c:v>2012   </c:v>
                </c:pt>
                <c:pt idx="1">
                  <c:v>2030   </c:v>
                </c:pt>
              </c:strCache>
            </c:strRef>
          </c:cat>
          <c:val>
            <c:numRef>
              <c:f>Graph!$DV$12:$DV$13</c:f>
              <c:numCache>
                <c:formatCode>General</c:formatCode>
                <c:ptCount val="2"/>
                <c:pt idx="0">
                  <c:v>440.41167999999999</c:v>
                </c:pt>
                <c:pt idx="1">
                  <c:v>559.99107714285719</c:v>
                </c:pt>
              </c:numCache>
            </c:numRef>
          </c:val>
          <c:extLst xmlns:c16r2="http://schemas.microsoft.com/office/drawing/2015/06/chart">
            <c:ext xmlns:c16="http://schemas.microsoft.com/office/drawing/2014/chart" uri="{C3380CC4-5D6E-409C-BE32-E72D297353CC}">
              <c16:uniqueId val="{0000007B-9CCC-448B-A5BA-F54A5AA5D666}"/>
            </c:ext>
          </c:extLst>
        </c:ser>
        <c:ser>
          <c:idx val="124"/>
          <c:order val="124"/>
          <c:tx>
            <c:strRef>
              <c:f>Graph!$DW$10:$DW$11</c:f>
              <c:strCache>
                <c:ptCount val="1"/>
                <c:pt idx="0">
                  <c:v>Turkey</c:v>
                </c:pt>
              </c:strCache>
            </c:strRef>
          </c:tx>
          <c:invertIfNegative val="0"/>
          <c:cat>
            <c:strRef>
              <c:f>Graph!$B$12:$B$13</c:f>
              <c:strCache>
                <c:ptCount val="2"/>
                <c:pt idx="0">
                  <c:v>2012   </c:v>
                </c:pt>
                <c:pt idx="1">
                  <c:v>2030   </c:v>
                </c:pt>
              </c:strCache>
            </c:strRef>
          </c:cat>
          <c:val>
            <c:numRef>
              <c:f>Graph!$DW$12:$DW$13</c:f>
              <c:numCache>
                <c:formatCode>General</c:formatCode>
                <c:ptCount val="2"/>
                <c:pt idx="0">
                  <c:v>445.64008000000001</c:v>
                </c:pt>
                <c:pt idx="1">
                  <c:v>599.71074714285714</c:v>
                </c:pt>
              </c:numCache>
            </c:numRef>
          </c:val>
          <c:extLst xmlns:c16r2="http://schemas.microsoft.com/office/drawing/2015/06/chart">
            <c:ext xmlns:c16="http://schemas.microsoft.com/office/drawing/2014/chart" uri="{C3380CC4-5D6E-409C-BE32-E72D297353CC}">
              <c16:uniqueId val="{0000007C-9CCC-448B-A5BA-F54A5AA5D666}"/>
            </c:ext>
          </c:extLst>
        </c:ser>
        <c:ser>
          <c:idx val="125"/>
          <c:order val="125"/>
          <c:tx>
            <c:strRef>
              <c:f>Graph!$DX$10:$DX$11</c:f>
              <c:strCache>
                <c:ptCount val="1"/>
                <c:pt idx="0">
                  <c:v>South Africa</c:v>
                </c:pt>
              </c:strCache>
            </c:strRef>
          </c:tx>
          <c:invertIfNegative val="0"/>
          <c:cat>
            <c:strRef>
              <c:f>Graph!$B$12:$B$13</c:f>
              <c:strCache>
                <c:ptCount val="2"/>
                <c:pt idx="0">
                  <c:v>2012   </c:v>
                </c:pt>
                <c:pt idx="1">
                  <c:v>2030   </c:v>
                </c:pt>
              </c:strCache>
            </c:strRef>
          </c:cat>
          <c:val>
            <c:numRef>
              <c:f>Graph!$DX$12:$DX$13</c:f>
              <c:numCache>
                <c:formatCode>General</c:formatCode>
                <c:ptCount val="2"/>
                <c:pt idx="0">
                  <c:v>450.61578000000003</c:v>
                </c:pt>
                <c:pt idx="1">
                  <c:v>450.61578000000003</c:v>
                </c:pt>
              </c:numCache>
            </c:numRef>
          </c:val>
          <c:extLst xmlns:c16r2="http://schemas.microsoft.com/office/drawing/2015/06/chart">
            <c:ext xmlns:c16="http://schemas.microsoft.com/office/drawing/2014/chart" uri="{C3380CC4-5D6E-409C-BE32-E72D297353CC}">
              <c16:uniqueId val="{0000007D-9CCC-448B-A5BA-F54A5AA5D666}"/>
            </c:ext>
          </c:extLst>
        </c:ser>
        <c:ser>
          <c:idx val="126"/>
          <c:order val="126"/>
          <c:tx>
            <c:strRef>
              <c:f>Graph!$DY$10:$DY$11</c:f>
              <c:strCache>
                <c:ptCount val="1"/>
                <c:pt idx="0">
                  <c:v>Sudan</c:v>
                </c:pt>
              </c:strCache>
            </c:strRef>
          </c:tx>
          <c:invertIfNegative val="0"/>
          <c:cat>
            <c:strRef>
              <c:f>Graph!$B$12:$B$13</c:f>
              <c:strCache>
                <c:ptCount val="2"/>
                <c:pt idx="0">
                  <c:v>2012   </c:v>
                </c:pt>
                <c:pt idx="1">
                  <c:v>2030   </c:v>
                </c:pt>
              </c:strCache>
            </c:strRef>
          </c:cat>
          <c:val>
            <c:numRef>
              <c:f>Graph!$DY$12:$DY$13</c:f>
              <c:numCache>
                <c:formatCode>General</c:formatCode>
                <c:ptCount val="2"/>
                <c:pt idx="0">
                  <c:v>491.98227000000003</c:v>
                </c:pt>
                <c:pt idx="1">
                  <c:v>491.98227000000003</c:v>
                </c:pt>
              </c:numCache>
            </c:numRef>
          </c:val>
          <c:extLst xmlns:c16r2="http://schemas.microsoft.com/office/drawing/2015/06/chart">
            <c:ext xmlns:c16="http://schemas.microsoft.com/office/drawing/2014/chart" uri="{C3380CC4-5D6E-409C-BE32-E72D297353CC}">
              <c16:uniqueId val="{0000007E-9CCC-448B-A5BA-F54A5AA5D666}"/>
            </c:ext>
          </c:extLst>
        </c:ser>
        <c:ser>
          <c:idx val="127"/>
          <c:order val="127"/>
          <c:tx>
            <c:strRef>
              <c:f>Graph!$DZ$10:$DZ$11</c:f>
              <c:strCache>
                <c:ptCount val="1"/>
                <c:pt idx="0">
                  <c:v>Central African Republic</c:v>
                </c:pt>
              </c:strCache>
            </c:strRef>
          </c:tx>
          <c:invertIfNegative val="0"/>
          <c:cat>
            <c:strRef>
              <c:f>Graph!$B$12:$B$13</c:f>
              <c:strCache>
                <c:ptCount val="2"/>
                <c:pt idx="0">
                  <c:v>2012   </c:v>
                </c:pt>
                <c:pt idx="1">
                  <c:v>2030   </c:v>
                </c:pt>
              </c:strCache>
            </c:strRef>
          </c:cat>
          <c:val>
            <c:numRef>
              <c:f>Graph!$DZ$12:$DZ$13</c:f>
              <c:numCache>
                <c:formatCode>General</c:formatCode>
                <c:ptCount val="2"/>
                <c:pt idx="0">
                  <c:v>515.13408000000004</c:v>
                </c:pt>
                <c:pt idx="1">
                  <c:v>608.79813714285729</c:v>
                </c:pt>
              </c:numCache>
            </c:numRef>
          </c:val>
          <c:extLst xmlns:c16r2="http://schemas.microsoft.com/office/drawing/2015/06/chart">
            <c:ext xmlns:c16="http://schemas.microsoft.com/office/drawing/2014/chart" uri="{C3380CC4-5D6E-409C-BE32-E72D297353CC}">
              <c16:uniqueId val="{0000007F-9CCC-448B-A5BA-F54A5AA5D666}"/>
            </c:ext>
          </c:extLst>
        </c:ser>
        <c:ser>
          <c:idx val="128"/>
          <c:order val="128"/>
          <c:tx>
            <c:strRef>
              <c:f>Graph!$EA$10:$EA$11</c:f>
              <c:strCache>
                <c:ptCount val="1"/>
                <c:pt idx="0">
                  <c:v>Myanmar</c:v>
                </c:pt>
              </c:strCache>
            </c:strRef>
          </c:tx>
          <c:invertIfNegative val="0"/>
          <c:cat>
            <c:strRef>
              <c:f>Graph!$B$12:$B$13</c:f>
              <c:strCache>
                <c:ptCount val="2"/>
                <c:pt idx="0">
                  <c:v>2012   </c:v>
                </c:pt>
                <c:pt idx="1">
                  <c:v>2030   </c:v>
                </c:pt>
              </c:strCache>
            </c:strRef>
          </c:cat>
          <c:val>
            <c:numRef>
              <c:f>Graph!$EA$12:$EA$13</c:f>
              <c:numCache>
                <c:formatCode>General</c:formatCode>
                <c:ptCount val="2"/>
                <c:pt idx="0">
                  <c:v>528.41621999999995</c:v>
                </c:pt>
                <c:pt idx="1">
                  <c:v>1008.3360057142856</c:v>
                </c:pt>
              </c:numCache>
            </c:numRef>
          </c:val>
          <c:extLst xmlns:c16r2="http://schemas.microsoft.com/office/drawing/2015/06/chart">
            <c:ext xmlns:c16="http://schemas.microsoft.com/office/drawing/2014/chart" uri="{C3380CC4-5D6E-409C-BE32-E72D297353CC}">
              <c16:uniqueId val="{00000000-5676-45E7-8E60-672D6DC76284}"/>
            </c:ext>
          </c:extLst>
        </c:ser>
        <c:ser>
          <c:idx val="129"/>
          <c:order val="129"/>
          <c:tx>
            <c:strRef>
              <c:f>Graph!$EB$10:$EB$11</c:f>
              <c:strCache>
                <c:ptCount val="1"/>
                <c:pt idx="0">
                  <c:v>Saudi Arabia</c:v>
                </c:pt>
              </c:strCache>
            </c:strRef>
          </c:tx>
          <c:invertIfNegative val="0"/>
          <c:cat>
            <c:strRef>
              <c:f>Graph!$B$12:$B$13</c:f>
              <c:strCache>
                <c:ptCount val="2"/>
                <c:pt idx="0">
                  <c:v>2012   </c:v>
                </c:pt>
                <c:pt idx="1">
                  <c:v>2030   </c:v>
                </c:pt>
              </c:strCache>
            </c:strRef>
          </c:cat>
          <c:val>
            <c:numRef>
              <c:f>Graph!$EB$12:$EB$13</c:f>
              <c:numCache>
                <c:formatCode>General</c:formatCode>
                <c:ptCount val="2"/>
                <c:pt idx="0">
                  <c:v>549.11158</c:v>
                </c:pt>
                <c:pt idx="1">
                  <c:v>805.75518857142856</c:v>
                </c:pt>
              </c:numCache>
            </c:numRef>
          </c:val>
          <c:extLst xmlns:c16r2="http://schemas.microsoft.com/office/drawing/2015/06/chart">
            <c:ext xmlns:c16="http://schemas.microsoft.com/office/drawing/2014/chart" uri="{C3380CC4-5D6E-409C-BE32-E72D297353CC}">
              <c16:uniqueId val="{00000001-5676-45E7-8E60-672D6DC76284}"/>
            </c:ext>
          </c:extLst>
        </c:ser>
        <c:ser>
          <c:idx val="130"/>
          <c:order val="130"/>
          <c:tx>
            <c:strRef>
              <c:f>Graph!$EC$10:$EC$11</c:f>
              <c:strCache>
                <c:ptCount val="1"/>
                <c:pt idx="0">
                  <c:v>Iran</c:v>
                </c:pt>
              </c:strCache>
            </c:strRef>
          </c:tx>
          <c:invertIfNegative val="0"/>
          <c:cat>
            <c:strRef>
              <c:f>Graph!$B$12:$B$13</c:f>
              <c:strCache>
                <c:ptCount val="2"/>
                <c:pt idx="0">
                  <c:v>2012   </c:v>
                </c:pt>
                <c:pt idx="1">
                  <c:v>2030   </c:v>
                </c:pt>
              </c:strCache>
            </c:strRef>
          </c:cat>
          <c:val>
            <c:numRef>
              <c:f>Graph!$EC$12:$EC$13</c:f>
              <c:numCache>
                <c:formatCode>General</c:formatCode>
                <c:ptCount val="2"/>
                <c:pt idx="0">
                  <c:v>551.14413000000002</c:v>
                </c:pt>
                <c:pt idx="1">
                  <c:v>551.14413000000002</c:v>
                </c:pt>
              </c:numCache>
            </c:numRef>
          </c:val>
          <c:extLst xmlns:c16r2="http://schemas.microsoft.com/office/drawing/2015/06/chart">
            <c:ext xmlns:c16="http://schemas.microsoft.com/office/drawing/2014/chart" uri="{C3380CC4-5D6E-409C-BE32-E72D297353CC}">
              <c16:uniqueId val="{00000002-5676-45E7-8E60-672D6DC76284}"/>
            </c:ext>
          </c:extLst>
        </c:ser>
        <c:ser>
          <c:idx val="131"/>
          <c:order val="131"/>
          <c:tx>
            <c:strRef>
              <c:f>Graph!$ED$10:$ED$11</c:f>
              <c:strCache>
                <c:ptCount val="1"/>
                <c:pt idx="0">
                  <c:v>Bolivia</c:v>
                </c:pt>
              </c:strCache>
            </c:strRef>
          </c:tx>
          <c:invertIfNegative val="0"/>
          <c:cat>
            <c:strRef>
              <c:f>Graph!$B$12:$B$13</c:f>
              <c:strCache>
                <c:ptCount val="2"/>
                <c:pt idx="0">
                  <c:v>2012   </c:v>
                </c:pt>
                <c:pt idx="1">
                  <c:v>2030   </c:v>
                </c:pt>
              </c:strCache>
            </c:strRef>
          </c:cat>
          <c:val>
            <c:numRef>
              <c:f>Graph!$ED$12:$ED$13</c:f>
              <c:numCache>
                <c:formatCode>General</c:formatCode>
                <c:ptCount val="2"/>
                <c:pt idx="0">
                  <c:v>621.72672999999998</c:v>
                </c:pt>
                <c:pt idx="1">
                  <c:v>1112.4341214285714</c:v>
                </c:pt>
              </c:numCache>
            </c:numRef>
          </c:val>
          <c:extLst xmlns:c16r2="http://schemas.microsoft.com/office/drawing/2015/06/chart">
            <c:ext xmlns:c16="http://schemas.microsoft.com/office/drawing/2014/chart" uri="{C3380CC4-5D6E-409C-BE32-E72D297353CC}">
              <c16:uniqueId val="{00000003-5676-45E7-8E60-672D6DC76284}"/>
            </c:ext>
          </c:extLst>
        </c:ser>
        <c:ser>
          <c:idx val="132"/>
          <c:order val="132"/>
          <c:tx>
            <c:strRef>
              <c:f>Graph!$EE$10:$EE$11</c:f>
              <c:strCache>
                <c:ptCount val="1"/>
                <c:pt idx="0">
                  <c:v>Mexico</c:v>
                </c:pt>
              </c:strCache>
            </c:strRef>
          </c:tx>
          <c:invertIfNegative val="0"/>
          <c:cat>
            <c:strRef>
              <c:f>Graph!$B$12:$B$13</c:f>
              <c:strCache>
                <c:ptCount val="2"/>
                <c:pt idx="0">
                  <c:v>2012   </c:v>
                </c:pt>
                <c:pt idx="1">
                  <c:v>2030   </c:v>
                </c:pt>
              </c:strCache>
            </c:strRef>
          </c:cat>
          <c:val>
            <c:numRef>
              <c:f>Graph!$EE$12:$EE$13</c:f>
              <c:numCache>
                <c:formatCode>General</c:formatCode>
                <c:ptCount val="2"/>
                <c:pt idx="0">
                  <c:v>663.42494999999997</c:v>
                </c:pt>
                <c:pt idx="1">
                  <c:v>832.5</c:v>
                </c:pt>
              </c:numCache>
            </c:numRef>
          </c:val>
          <c:extLst xmlns:c16r2="http://schemas.microsoft.com/office/drawing/2015/06/chart">
            <c:ext xmlns:c16="http://schemas.microsoft.com/office/drawing/2014/chart" uri="{C3380CC4-5D6E-409C-BE32-E72D297353CC}">
              <c16:uniqueId val="{00000004-5676-45E7-8E60-672D6DC76284}"/>
            </c:ext>
          </c:extLst>
        </c:ser>
        <c:ser>
          <c:idx val="133"/>
          <c:order val="133"/>
          <c:tx>
            <c:strRef>
              <c:f>Graph!$EF$10:$EF$11</c:f>
              <c:strCache>
                <c:ptCount val="1"/>
                <c:pt idx="0">
                  <c:v>IMO (Transport Maritime)</c:v>
                </c:pt>
              </c:strCache>
            </c:strRef>
          </c:tx>
          <c:invertIfNegative val="0"/>
          <c:cat>
            <c:strRef>
              <c:f>Graph!$B$12:$B$13</c:f>
              <c:strCache>
                <c:ptCount val="2"/>
                <c:pt idx="0">
                  <c:v>2012   </c:v>
                </c:pt>
                <c:pt idx="1">
                  <c:v>2030   </c:v>
                </c:pt>
              </c:strCache>
            </c:strRef>
          </c:cat>
          <c:val>
            <c:numRef>
              <c:f>Graph!$EF$12:$EF$13</c:f>
              <c:numCache>
                <c:formatCode>General</c:formatCode>
                <c:ptCount val="2"/>
                <c:pt idx="0">
                  <c:v>668.58902999999998</c:v>
                </c:pt>
                <c:pt idx="1">
                  <c:v>1190</c:v>
                </c:pt>
              </c:numCache>
            </c:numRef>
          </c:val>
          <c:extLst xmlns:c16r2="http://schemas.microsoft.com/office/drawing/2015/06/chart">
            <c:ext xmlns:c16="http://schemas.microsoft.com/office/drawing/2014/chart" uri="{C3380CC4-5D6E-409C-BE32-E72D297353CC}">
              <c16:uniqueId val="{00000005-5676-45E7-8E60-672D6DC76284}"/>
            </c:ext>
          </c:extLst>
        </c:ser>
        <c:ser>
          <c:idx val="134"/>
          <c:order val="134"/>
          <c:tx>
            <c:strRef>
              <c:f>Graph!$EG$10:$EG$11</c:f>
              <c:strCache>
                <c:ptCount val="1"/>
                <c:pt idx="0">
                  <c:v>Korea, Rep. (South)</c:v>
                </c:pt>
              </c:strCache>
            </c:strRef>
          </c:tx>
          <c:invertIfNegative val="0"/>
          <c:cat>
            <c:strRef>
              <c:f>Graph!$B$12:$B$13</c:f>
              <c:strCache>
                <c:ptCount val="2"/>
                <c:pt idx="0">
                  <c:v>2012   </c:v>
                </c:pt>
                <c:pt idx="1">
                  <c:v>2030   </c:v>
                </c:pt>
              </c:strCache>
            </c:strRef>
          </c:cat>
          <c:val>
            <c:numRef>
              <c:f>Graph!$EG$12:$EG$13</c:f>
              <c:numCache>
                <c:formatCode>General</c:formatCode>
                <c:ptCount val="2"/>
                <c:pt idx="0">
                  <c:v>668.98964999999998</c:v>
                </c:pt>
                <c:pt idx="1">
                  <c:v>536.13</c:v>
                </c:pt>
              </c:numCache>
            </c:numRef>
          </c:val>
          <c:extLst xmlns:c16r2="http://schemas.microsoft.com/office/drawing/2015/06/chart">
            <c:ext xmlns:c16="http://schemas.microsoft.com/office/drawing/2014/chart" uri="{C3380CC4-5D6E-409C-BE32-E72D297353CC}">
              <c16:uniqueId val="{00000006-5676-45E7-8E60-672D6DC76284}"/>
            </c:ext>
          </c:extLst>
        </c:ser>
        <c:ser>
          <c:idx val="135"/>
          <c:order val="135"/>
          <c:tx>
            <c:strRef>
              <c:f>Graph!$EH$10:$EH$11</c:f>
              <c:strCache>
                <c:ptCount val="1"/>
                <c:pt idx="0">
                  <c:v>Australia</c:v>
                </c:pt>
              </c:strCache>
            </c:strRef>
          </c:tx>
          <c:invertIfNegative val="0"/>
          <c:cat>
            <c:strRef>
              <c:f>Graph!$B$12:$B$13</c:f>
              <c:strCache>
                <c:ptCount val="2"/>
                <c:pt idx="0">
                  <c:v>2012   </c:v>
                </c:pt>
                <c:pt idx="1">
                  <c:v>2030   </c:v>
                </c:pt>
              </c:strCache>
            </c:strRef>
          </c:cat>
          <c:val>
            <c:numRef>
              <c:f>Graph!$EH$12:$EH$13</c:f>
              <c:numCache>
                <c:formatCode>General</c:formatCode>
                <c:ptCount val="2"/>
                <c:pt idx="0">
                  <c:v>761.68627000000004</c:v>
                </c:pt>
                <c:pt idx="1">
                  <c:v>672.85390219999999</c:v>
                </c:pt>
              </c:numCache>
            </c:numRef>
          </c:val>
          <c:extLst xmlns:c16r2="http://schemas.microsoft.com/office/drawing/2015/06/chart">
            <c:ext xmlns:c16="http://schemas.microsoft.com/office/drawing/2014/chart" uri="{C3380CC4-5D6E-409C-BE32-E72D297353CC}">
              <c16:uniqueId val="{00000007-5676-45E7-8E60-672D6DC76284}"/>
            </c:ext>
          </c:extLst>
        </c:ser>
        <c:ser>
          <c:idx val="136"/>
          <c:order val="136"/>
          <c:tx>
            <c:strRef>
              <c:f>Graph!$EI$10:$EI$11</c:f>
              <c:strCache>
                <c:ptCount val="1"/>
                <c:pt idx="0">
                  <c:v>Indonesia</c:v>
                </c:pt>
              </c:strCache>
            </c:strRef>
          </c:tx>
          <c:spPr>
            <a:solidFill>
              <a:schemeClr val="accent6">
                <a:lumMod val="75000"/>
              </a:schemeClr>
            </a:solidFill>
          </c:spPr>
          <c:invertIfNegative val="0"/>
          <c:cat>
            <c:strRef>
              <c:f>Graph!$B$12:$B$13</c:f>
              <c:strCache>
                <c:ptCount val="2"/>
                <c:pt idx="0">
                  <c:v>2012   </c:v>
                </c:pt>
                <c:pt idx="1">
                  <c:v>2030   </c:v>
                </c:pt>
              </c:strCache>
            </c:strRef>
          </c:cat>
          <c:val>
            <c:numRef>
              <c:f>Graph!$EI$12:$EI$13</c:f>
              <c:numCache>
                <c:formatCode>General</c:formatCode>
                <c:ptCount val="2"/>
                <c:pt idx="0">
                  <c:v>780.55075999999997</c:v>
                </c:pt>
                <c:pt idx="1">
                  <c:v>2131.94</c:v>
                </c:pt>
              </c:numCache>
            </c:numRef>
          </c:val>
          <c:extLst xmlns:c16r2="http://schemas.microsoft.com/office/drawing/2015/06/chart">
            <c:ext xmlns:c16="http://schemas.microsoft.com/office/drawing/2014/chart" uri="{C3380CC4-5D6E-409C-BE32-E72D297353CC}">
              <c16:uniqueId val="{00000008-5676-45E7-8E60-672D6DC76284}"/>
            </c:ext>
          </c:extLst>
        </c:ser>
        <c:ser>
          <c:idx val="137"/>
          <c:order val="137"/>
          <c:tx>
            <c:strRef>
              <c:f>Graph!$EJ$10:$EJ$11</c:f>
              <c:strCache>
                <c:ptCount val="1"/>
                <c:pt idx="0">
                  <c:v>Congo, Dem. Rep.</c:v>
                </c:pt>
              </c:strCache>
            </c:strRef>
          </c:tx>
          <c:spPr>
            <a:solidFill>
              <a:schemeClr val="bg2">
                <a:lumMod val="75000"/>
              </a:schemeClr>
            </a:solidFill>
          </c:spPr>
          <c:invertIfNegative val="0"/>
          <c:cat>
            <c:strRef>
              <c:f>Graph!$B$12:$B$13</c:f>
              <c:strCache>
                <c:ptCount val="2"/>
                <c:pt idx="0">
                  <c:v>2012   </c:v>
                </c:pt>
                <c:pt idx="1">
                  <c:v>2030   </c:v>
                </c:pt>
              </c:strCache>
            </c:strRef>
          </c:cat>
          <c:val>
            <c:numRef>
              <c:f>Graph!$EJ$12:$EJ$13</c:f>
              <c:numCache>
                <c:formatCode>General</c:formatCode>
                <c:ptCount val="2"/>
                <c:pt idx="0">
                  <c:v>802.2713</c:v>
                </c:pt>
                <c:pt idx="1">
                  <c:v>814.43899714285726</c:v>
                </c:pt>
              </c:numCache>
            </c:numRef>
          </c:val>
          <c:extLst xmlns:c16r2="http://schemas.microsoft.com/office/drawing/2015/06/chart">
            <c:ext xmlns:c16="http://schemas.microsoft.com/office/drawing/2014/chart" uri="{C3380CC4-5D6E-409C-BE32-E72D297353CC}">
              <c16:uniqueId val="{00000009-5676-45E7-8E60-672D6DC76284}"/>
            </c:ext>
          </c:extLst>
        </c:ser>
        <c:ser>
          <c:idx val="138"/>
          <c:order val="138"/>
          <c:tx>
            <c:strRef>
              <c:f>Graph!$EK$10:$EK$11</c:f>
              <c:strCache>
                <c:ptCount val="1"/>
                <c:pt idx="0">
                  <c:v>Canada</c:v>
                </c:pt>
              </c:strCache>
            </c:strRef>
          </c:tx>
          <c:spPr>
            <a:solidFill>
              <a:schemeClr val="tx2"/>
            </a:solidFill>
          </c:spPr>
          <c:invertIfNegative val="0"/>
          <c:cat>
            <c:strRef>
              <c:f>Graph!$B$12:$B$13</c:f>
              <c:strCache>
                <c:ptCount val="2"/>
                <c:pt idx="0">
                  <c:v>2012   </c:v>
                </c:pt>
                <c:pt idx="1">
                  <c:v>2030   </c:v>
                </c:pt>
              </c:strCache>
            </c:strRef>
          </c:cat>
          <c:val>
            <c:numRef>
              <c:f>Graph!$EK$12:$EK$13</c:f>
              <c:numCache>
                <c:formatCode>General</c:formatCode>
                <c:ptCount val="2"/>
                <c:pt idx="0">
                  <c:v>1027.06385</c:v>
                </c:pt>
                <c:pt idx="1">
                  <c:v>594.85911799999997</c:v>
                </c:pt>
              </c:numCache>
            </c:numRef>
          </c:val>
          <c:extLst xmlns:c16r2="http://schemas.microsoft.com/office/drawing/2015/06/chart">
            <c:ext xmlns:c16="http://schemas.microsoft.com/office/drawing/2014/chart" uri="{C3380CC4-5D6E-409C-BE32-E72D297353CC}">
              <c16:uniqueId val="{0000000A-5676-45E7-8E60-672D6DC76284}"/>
            </c:ext>
          </c:extLst>
        </c:ser>
        <c:ser>
          <c:idx val="139"/>
          <c:order val="139"/>
          <c:tx>
            <c:strRef>
              <c:f>Graph!$EL$10:$EL$11</c:f>
              <c:strCache>
                <c:ptCount val="1"/>
                <c:pt idx="0">
                  <c:v>Japan</c:v>
                </c:pt>
              </c:strCache>
            </c:strRef>
          </c:tx>
          <c:spPr>
            <a:solidFill>
              <a:srgbClr val="FFFF00"/>
            </a:solidFill>
          </c:spPr>
          <c:invertIfNegative val="0"/>
          <c:cat>
            <c:strRef>
              <c:f>Graph!$B$12:$B$13</c:f>
              <c:strCache>
                <c:ptCount val="2"/>
                <c:pt idx="0">
                  <c:v>2012   </c:v>
                </c:pt>
                <c:pt idx="1">
                  <c:v>2030   </c:v>
                </c:pt>
              </c:strCache>
            </c:strRef>
          </c:cat>
          <c:val>
            <c:numRef>
              <c:f>Graph!$EL$12:$EL$13</c:f>
              <c:numCache>
                <c:formatCode>General</c:formatCode>
                <c:ptCount val="2"/>
                <c:pt idx="0">
                  <c:v>1478.85888</c:v>
                </c:pt>
                <c:pt idx="1">
                  <c:v>1074.1692493600001</c:v>
                </c:pt>
              </c:numCache>
            </c:numRef>
          </c:val>
          <c:extLst xmlns:c16r2="http://schemas.microsoft.com/office/drawing/2015/06/chart">
            <c:ext xmlns:c16="http://schemas.microsoft.com/office/drawing/2014/chart" uri="{C3380CC4-5D6E-409C-BE32-E72D297353CC}">
              <c16:uniqueId val="{0000000B-5676-45E7-8E60-672D6DC76284}"/>
            </c:ext>
          </c:extLst>
        </c:ser>
        <c:ser>
          <c:idx val="140"/>
          <c:order val="140"/>
          <c:tx>
            <c:strRef>
              <c:f>Graph!$EM$10:$EM$11</c:f>
              <c:strCache>
                <c:ptCount val="1"/>
                <c:pt idx="0">
                  <c:v>Russian Federation</c:v>
                </c:pt>
              </c:strCache>
            </c:strRef>
          </c:tx>
          <c:spPr>
            <a:solidFill>
              <a:schemeClr val="accent4"/>
            </a:solidFill>
          </c:spPr>
          <c:invertIfNegative val="0"/>
          <c:cat>
            <c:strRef>
              <c:f>Graph!$B$12:$B$13</c:f>
              <c:strCache>
                <c:ptCount val="2"/>
                <c:pt idx="0">
                  <c:v>2012   </c:v>
                </c:pt>
                <c:pt idx="1">
                  <c:v>2030   </c:v>
                </c:pt>
              </c:strCache>
            </c:strRef>
          </c:cat>
          <c:val>
            <c:numRef>
              <c:f>Graph!$EM$12:$EM$13</c:f>
              <c:numCache>
                <c:formatCode>General</c:formatCode>
                <c:ptCount val="2"/>
                <c:pt idx="0">
                  <c:v>2803.39849</c:v>
                </c:pt>
                <c:pt idx="1">
                  <c:v>1078.0745760000002</c:v>
                </c:pt>
              </c:numCache>
            </c:numRef>
          </c:val>
          <c:extLst xmlns:c16r2="http://schemas.microsoft.com/office/drawing/2015/06/chart">
            <c:ext xmlns:c16="http://schemas.microsoft.com/office/drawing/2014/chart" uri="{C3380CC4-5D6E-409C-BE32-E72D297353CC}">
              <c16:uniqueId val="{0000000C-5676-45E7-8E60-672D6DC76284}"/>
            </c:ext>
          </c:extLst>
        </c:ser>
        <c:ser>
          <c:idx val="141"/>
          <c:order val="141"/>
          <c:tx>
            <c:strRef>
              <c:f>Graph!$EN$10:$EN$11</c:f>
              <c:strCache>
                <c:ptCount val="1"/>
                <c:pt idx="0">
                  <c:v>Brazil</c:v>
                </c:pt>
              </c:strCache>
            </c:strRef>
          </c:tx>
          <c:spPr>
            <a:solidFill>
              <a:srgbClr val="00B050"/>
            </a:solidFill>
          </c:spPr>
          <c:invertIfNegative val="0"/>
          <c:cat>
            <c:strRef>
              <c:f>Graph!$B$12:$B$13</c:f>
              <c:strCache>
                <c:ptCount val="2"/>
                <c:pt idx="0">
                  <c:v>2012   </c:v>
                </c:pt>
                <c:pt idx="1">
                  <c:v>2030   </c:v>
                </c:pt>
              </c:strCache>
            </c:strRef>
          </c:cat>
          <c:val>
            <c:numRef>
              <c:f>Graph!$EN$12:$EN$13</c:f>
              <c:numCache>
                <c:formatCode>General</c:formatCode>
                <c:ptCount val="2"/>
                <c:pt idx="0">
                  <c:v>2989.4179599999998</c:v>
                </c:pt>
                <c:pt idx="1">
                  <c:v>931.93355163076933</c:v>
                </c:pt>
              </c:numCache>
            </c:numRef>
          </c:val>
          <c:extLst xmlns:c16r2="http://schemas.microsoft.com/office/drawing/2015/06/chart">
            <c:ext xmlns:c16="http://schemas.microsoft.com/office/drawing/2014/chart" uri="{C3380CC4-5D6E-409C-BE32-E72D297353CC}">
              <c16:uniqueId val="{0000000D-5676-45E7-8E60-672D6DC76284}"/>
            </c:ext>
          </c:extLst>
        </c:ser>
        <c:ser>
          <c:idx val="142"/>
          <c:order val="142"/>
          <c:tx>
            <c:strRef>
              <c:f>Graph!$EO$10:$EO$11</c:f>
              <c:strCache>
                <c:ptCount val="1"/>
                <c:pt idx="0">
                  <c:v>India</c:v>
                </c:pt>
              </c:strCache>
            </c:strRef>
          </c:tx>
          <c:spPr>
            <a:solidFill>
              <a:srgbClr val="FFC000"/>
            </a:solidFill>
          </c:spPr>
          <c:invertIfNegative val="0"/>
          <c:cat>
            <c:strRef>
              <c:f>Graph!$B$12:$B$13</c:f>
              <c:strCache>
                <c:ptCount val="2"/>
                <c:pt idx="0">
                  <c:v>2012   </c:v>
                </c:pt>
                <c:pt idx="1">
                  <c:v>2030   </c:v>
                </c:pt>
              </c:strCache>
            </c:strRef>
          </c:cat>
          <c:val>
            <c:numRef>
              <c:f>Graph!$EO$12:$EO$13</c:f>
              <c:numCache>
                <c:formatCode>General</c:formatCode>
                <c:ptCount val="2"/>
                <c:pt idx="0">
                  <c:v>3002.8949300000004</c:v>
                </c:pt>
                <c:pt idx="1">
                  <c:v>5687.2172500253964</c:v>
                </c:pt>
              </c:numCache>
            </c:numRef>
          </c:val>
          <c:extLst xmlns:c16r2="http://schemas.microsoft.com/office/drawing/2015/06/chart">
            <c:ext xmlns:c16="http://schemas.microsoft.com/office/drawing/2014/chart" uri="{C3380CC4-5D6E-409C-BE32-E72D297353CC}">
              <c16:uniqueId val="{0000000E-5676-45E7-8E60-672D6DC76284}"/>
            </c:ext>
          </c:extLst>
        </c:ser>
        <c:ser>
          <c:idx val="143"/>
          <c:order val="143"/>
          <c:tx>
            <c:strRef>
              <c:f>Graph!$EP$10:$EP$11</c:f>
              <c:strCache>
                <c:ptCount val="1"/>
                <c:pt idx="0">
                  <c:v>European Union (28)</c:v>
                </c:pt>
              </c:strCache>
            </c:strRef>
          </c:tx>
          <c:spPr>
            <a:solidFill>
              <a:srgbClr val="4BBFFF"/>
            </a:solidFill>
          </c:spPr>
          <c:invertIfNegative val="0"/>
          <c:cat>
            <c:strRef>
              <c:f>Graph!$B$12:$B$13</c:f>
              <c:strCache>
                <c:ptCount val="2"/>
                <c:pt idx="0">
                  <c:v>2012   </c:v>
                </c:pt>
                <c:pt idx="1">
                  <c:v>2030   </c:v>
                </c:pt>
              </c:strCache>
            </c:strRef>
          </c:cat>
          <c:val>
            <c:numRef>
              <c:f>Graph!$EP$12:$EP$13</c:f>
              <c:numCache>
                <c:formatCode>General</c:formatCode>
                <c:ptCount val="2"/>
                <c:pt idx="0">
                  <c:v>4680.7185899999995</c:v>
                </c:pt>
                <c:pt idx="1">
                  <c:v>3382.1600819999999</c:v>
                </c:pt>
              </c:numCache>
            </c:numRef>
          </c:val>
          <c:extLst xmlns:c16r2="http://schemas.microsoft.com/office/drawing/2015/06/chart">
            <c:ext xmlns:c16="http://schemas.microsoft.com/office/drawing/2014/chart" uri="{C3380CC4-5D6E-409C-BE32-E72D297353CC}">
              <c16:uniqueId val="{0000000F-5676-45E7-8E60-672D6DC76284}"/>
            </c:ext>
          </c:extLst>
        </c:ser>
        <c:ser>
          <c:idx val="144"/>
          <c:order val="144"/>
          <c:tx>
            <c:strRef>
              <c:f>Graph!$EQ$10:$EQ$11</c:f>
              <c:strCache>
                <c:ptCount val="1"/>
                <c:pt idx="0">
                  <c:v>United States</c:v>
                </c:pt>
              </c:strCache>
            </c:strRef>
          </c:tx>
          <c:spPr>
            <a:solidFill>
              <a:schemeClr val="accent3"/>
            </a:solidFill>
          </c:spPr>
          <c:invertIfNegative val="0"/>
          <c:cat>
            <c:strRef>
              <c:f>Graph!$B$12:$B$13</c:f>
              <c:strCache>
                <c:ptCount val="2"/>
                <c:pt idx="0">
                  <c:v>2012   </c:v>
                </c:pt>
                <c:pt idx="1">
                  <c:v>2030   </c:v>
                </c:pt>
              </c:strCache>
            </c:strRef>
          </c:cat>
          <c:val>
            <c:numRef>
              <c:f>Graph!$EQ$12:$EQ$13</c:f>
              <c:numCache>
                <c:formatCode>General</c:formatCode>
                <c:ptCount val="2"/>
                <c:pt idx="0">
                  <c:v>6343.84051</c:v>
                </c:pt>
                <c:pt idx="1">
                  <c:v>4919.6773336923088</c:v>
                </c:pt>
              </c:numCache>
            </c:numRef>
          </c:val>
          <c:extLst xmlns:c16r2="http://schemas.microsoft.com/office/drawing/2015/06/chart">
            <c:ext xmlns:c16="http://schemas.microsoft.com/office/drawing/2014/chart" uri="{C3380CC4-5D6E-409C-BE32-E72D297353CC}">
              <c16:uniqueId val="{00000010-5676-45E7-8E60-672D6DC76284}"/>
            </c:ext>
          </c:extLst>
        </c:ser>
        <c:ser>
          <c:idx val="145"/>
          <c:order val="145"/>
          <c:tx>
            <c:strRef>
              <c:f>Graph!$ER$10:$ER$11</c:f>
              <c:strCache>
                <c:ptCount val="1"/>
                <c:pt idx="0">
                  <c:v>China</c:v>
                </c:pt>
              </c:strCache>
            </c:strRef>
          </c:tx>
          <c:spPr>
            <a:solidFill>
              <a:schemeClr val="accent2"/>
            </a:solidFill>
          </c:spPr>
          <c:invertIfNegative val="0"/>
          <c:cat>
            <c:strRef>
              <c:f>Graph!$B$12:$B$13</c:f>
              <c:strCache>
                <c:ptCount val="2"/>
                <c:pt idx="0">
                  <c:v>2012   </c:v>
                </c:pt>
                <c:pt idx="1">
                  <c:v>2030   </c:v>
                </c:pt>
              </c:strCache>
            </c:strRef>
          </c:cat>
          <c:val>
            <c:numRef>
              <c:f>Graph!$ER$12:$ER$13</c:f>
              <c:numCache>
                <c:formatCode>General</c:formatCode>
                <c:ptCount val="2"/>
                <c:pt idx="0">
                  <c:v>12454.71061</c:v>
                </c:pt>
                <c:pt idx="1">
                  <c:v>19820.118822381399</c:v>
                </c:pt>
              </c:numCache>
            </c:numRef>
          </c:val>
          <c:extLst xmlns:c16r2="http://schemas.microsoft.com/office/drawing/2015/06/chart">
            <c:ext xmlns:c16="http://schemas.microsoft.com/office/drawing/2014/chart" uri="{C3380CC4-5D6E-409C-BE32-E72D297353CC}">
              <c16:uniqueId val="{00000011-5676-45E7-8E60-672D6DC76284}"/>
            </c:ext>
          </c:extLst>
        </c:ser>
        <c:dLbls>
          <c:showLegendKey val="0"/>
          <c:showVal val="0"/>
          <c:showCatName val="0"/>
          <c:showSerName val="0"/>
          <c:showPercent val="0"/>
          <c:showBubbleSize val="0"/>
        </c:dLbls>
        <c:gapWidth val="55"/>
        <c:overlap val="100"/>
        <c:axId val="225043968"/>
        <c:axId val="225045504"/>
      </c:barChart>
      <c:catAx>
        <c:axId val="225043968"/>
        <c:scaling>
          <c:orientation val="minMax"/>
        </c:scaling>
        <c:delete val="0"/>
        <c:axPos val="b"/>
        <c:numFmt formatCode="General" sourceLinked="0"/>
        <c:majorTickMark val="none"/>
        <c:minorTickMark val="none"/>
        <c:tickLblPos val="nextTo"/>
        <c:crossAx val="225045504"/>
        <c:crosses val="autoZero"/>
        <c:auto val="1"/>
        <c:lblAlgn val="ctr"/>
        <c:lblOffset val="100"/>
        <c:noMultiLvlLbl val="0"/>
      </c:catAx>
      <c:valAx>
        <c:axId val="225045504"/>
        <c:scaling>
          <c:orientation val="minMax"/>
        </c:scaling>
        <c:delete val="0"/>
        <c:axPos val="l"/>
        <c:majorGridlines>
          <c:spPr>
            <a:ln>
              <a:solidFill>
                <a:schemeClr val="bg1">
                  <a:lumMod val="75000"/>
                </a:schemeClr>
              </a:solidFill>
            </a:ln>
          </c:spPr>
        </c:majorGridlines>
        <c:numFmt formatCode="General" sourceLinked="1"/>
        <c:majorTickMark val="none"/>
        <c:minorTickMark val="none"/>
        <c:tickLblPos val="nextTo"/>
        <c:spPr>
          <a:ln>
            <a:solidFill>
              <a:schemeClr val="bg1">
                <a:lumMod val="75000"/>
              </a:schemeClr>
            </a:solidFill>
          </a:ln>
        </c:spPr>
        <c:crossAx val="225043968"/>
        <c:crosses val="autoZero"/>
        <c:crossBetween val="between"/>
      </c:valAx>
      <c:spPr>
        <a:ln>
          <a:solidFill>
            <a:schemeClr val="bg1">
              <a:lumMod val="75000"/>
            </a:schemeClr>
          </a:solidFill>
        </a:ln>
      </c:spPr>
    </c:plotArea>
    <c:legend>
      <c:legendPos val="r"/>
      <c:layout>
        <c:manualLayout>
          <c:xMode val="edge"/>
          <c:yMode val="edge"/>
          <c:x val="0.68096842674077507"/>
          <c:y val="0.16653422909292301"/>
          <c:w val="0.30432569090628375"/>
          <c:h val="0.33660526379156736"/>
        </c:manualLayout>
      </c:layout>
      <c:overlay val="0"/>
    </c:legend>
    <c:plotVisOnly val="1"/>
    <c:dispBlanksAs val="gap"/>
    <c:showDLblsOverMax val="0"/>
  </c:chart>
  <c:spPr>
    <a:ln>
      <a:solidFill>
        <a:schemeClr val="bg1">
          <a:lumMod val="85000"/>
        </a:schemeClr>
      </a:solidFill>
    </a:ln>
  </c:sp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0" normalizeH="0" baseline="0">
                <a:solidFill>
                  <a:schemeClr val="dk1">
                    <a:lumMod val="50000"/>
                    <a:lumOff val="50000"/>
                  </a:schemeClr>
                </a:solidFill>
                <a:latin typeface="+mn-lt"/>
                <a:ea typeface="+mj-ea"/>
                <a:cs typeface="+mj-cs"/>
              </a:defRPr>
            </a:pPr>
            <a:r>
              <a:rPr lang="fr-FR" sz="1800">
                <a:latin typeface="+mn-lt"/>
              </a:rPr>
              <a:t>Comparison with RCP scenarios</a:t>
            </a:r>
          </a:p>
        </c:rich>
      </c:tx>
      <c:layout>
        <c:manualLayout>
          <c:xMode val="edge"/>
          <c:yMode val="edge"/>
          <c:x val="0.30845169624555058"/>
          <c:y val="5.5214723926380369E-2"/>
        </c:manualLayout>
      </c:layout>
      <c:overlay val="0"/>
      <c:spPr>
        <a:noFill/>
        <a:ln>
          <a:noFill/>
        </a:ln>
        <a:effectLst/>
      </c:spPr>
    </c:title>
    <c:autoTitleDeleted val="0"/>
    <c:plotArea>
      <c:layout>
        <c:manualLayout>
          <c:layoutTarget val="inner"/>
          <c:xMode val="edge"/>
          <c:yMode val="edge"/>
          <c:x val="0.10508529394114545"/>
          <c:y val="0.12673832182020192"/>
          <c:w val="0.66386322648297125"/>
          <c:h val="0.82582145790058448"/>
        </c:manualLayout>
      </c:layout>
      <c:scatterChart>
        <c:scatterStyle val="smoothMarker"/>
        <c:varyColors val="0"/>
        <c:ser>
          <c:idx val="0"/>
          <c:order val="0"/>
          <c:tx>
            <c:strRef>
              <c:f>Data!$Z$11</c:f>
              <c:strCache>
                <c:ptCount val="1"/>
                <c:pt idx="0">
                  <c:v>IMAGE - RCP3-PD (2.6)</c:v>
                </c:pt>
              </c:strCache>
            </c:strRef>
          </c:tx>
          <c:spPr>
            <a:ln w="22225" cap="rnd">
              <a:solidFill>
                <a:schemeClr val="accent3">
                  <a:lumMod val="75000"/>
                </a:schemeClr>
              </a:solidFill>
              <a:round/>
            </a:ln>
            <a:effectLst/>
          </c:spPr>
          <c:marker>
            <c:symbol val="circle"/>
            <c:size val="6"/>
            <c:spPr>
              <a:solidFill>
                <a:schemeClr val="lt1"/>
              </a:solidFill>
              <a:ln w="15875">
                <a:solidFill>
                  <a:schemeClr val="accent3">
                    <a:lumMod val="75000"/>
                  </a:schemeClr>
                </a:solidFill>
                <a:round/>
              </a:ln>
              <a:effectLst/>
            </c:spPr>
          </c:marker>
          <c:xVal>
            <c:numRef>
              <c:f>Data!$AA$10:$AM$10</c:f>
              <c:numCache>
                <c:formatCode>_-* #,##0\ _€_-;\-* #,##0\ _€_-;_-* "-"??\ _€_-;_-@_-</c:formatCode>
                <c:ptCount val="13"/>
                <c:pt idx="0">
                  <c:v>2000</c:v>
                </c:pt>
                <c:pt idx="1">
                  <c:v>2005</c:v>
                </c:pt>
                <c:pt idx="2">
                  <c:v>2010</c:v>
                </c:pt>
                <c:pt idx="3">
                  <c:v>2020</c:v>
                </c:pt>
                <c:pt idx="4">
                  <c:v>2025</c:v>
                </c:pt>
                <c:pt idx="5">
                  <c:v>2030</c:v>
                </c:pt>
                <c:pt idx="6">
                  <c:v>2040</c:v>
                </c:pt>
                <c:pt idx="7">
                  <c:v>2050</c:v>
                </c:pt>
                <c:pt idx="8">
                  <c:v>2060</c:v>
                </c:pt>
                <c:pt idx="9">
                  <c:v>2070</c:v>
                </c:pt>
                <c:pt idx="10">
                  <c:v>2080</c:v>
                </c:pt>
                <c:pt idx="11">
                  <c:v>2090</c:v>
                </c:pt>
                <c:pt idx="12">
                  <c:v>2100</c:v>
                </c:pt>
              </c:numCache>
            </c:numRef>
          </c:xVal>
          <c:yVal>
            <c:numRef>
              <c:f>Data!$AA$11:$AM$11</c:f>
              <c:numCache>
                <c:formatCode>_-* #,##0.0\ _€_-;\-* #,##0.0\ _€_-;_-* "-"??\ _€_-;_-@_-</c:formatCode>
                <c:ptCount val="13"/>
                <c:pt idx="0">
                  <c:v>39.902580826666664</c:v>
                </c:pt>
                <c:pt idx="1">
                  <c:v>44.936188659999999</c:v>
                </c:pt>
                <c:pt idx="2">
                  <c:v>48.135097946666669</c:v>
                </c:pt>
                <c:pt idx="3">
                  <c:v>47.395384866666667</c:v>
                </c:pt>
                <c:pt idx="5">
                  <c:v>38.389604003333332</c:v>
                </c:pt>
                <c:pt idx="6">
                  <c:v>27.38206383</c:v>
                </c:pt>
                <c:pt idx="7">
                  <c:v>20.075383070000001</c:v>
                </c:pt>
                <c:pt idx="8">
                  <c:v>14.299074153333333</c:v>
                </c:pt>
                <c:pt idx="9">
                  <c:v>9.118312706666666</c:v>
                </c:pt>
                <c:pt idx="10">
                  <c:v>6.9340759633333331</c:v>
                </c:pt>
                <c:pt idx="11">
                  <c:v>5.2853476333333331</c:v>
                </c:pt>
                <c:pt idx="12">
                  <c:v>4.4862706466666662</c:v>
                </c:pt>
              </c:numCache>
            </c:numRef>
          </c:yVal>
          <c:smooth val="1"/>
          <c:extLst xmlns:c16r2="http://schemas.microsoft.com/office/drawing/2015/06/chart">
            <c:ext xmlns:c16="http://schemas.microsoft.com/office/drawing/2014/chart" uri="{C3380CC4-5D6E-409C-BE32-E72D297353CC}">
              <c16:uniqueId val="{00000000-E78B-49E6-8758-6FE7954EEF34}"/>
            </c:ext>
          </c:extLst>
        </c:ser>
        <c:ser>
          <c:idx val="1"/>
          <c:order val="1"/>
          <c:tx>
            <c:strRef>
              <c:f>Data!$Z$12</c:f>
              <c:strCache>
                <c:ptCount val="1"/>
                <c:pt idx="0">
                  <c:v>MiniCAM - RCP 4.5</c:v>
                </c:pt>
              </c:strCache>
            </c:strRef>
          </c:tx>
          <c:spPr>
            <a:ln w="22225" cap="rnd">
              <a:solidFill>
                <a:srgbClr val="B48900"/>
              </a:solidFill>
              <a:round/>
            </a:ln>
            <a:effectLst/>
          </c:spPr>
          <c:marker>
            <c:symbol val="circle"/>
            <c:size val="6"/>
            <c:spPr>
              <a:solidFill>
                <a:schemeClr val="lt1"/>
              </a:solidFill>
              <a:ln w="15875">
                <a:solidFill>
                  <a:srgbClr val="B48900"/>
                </a:solidFill>
                <a:round/>
              </a:ln>
              <a:effectLst/>
            </c:spPr>
          </c:marker>
          <c:xVal>
            <c:numRef>
              <c:f>Data!$AA$10:$AM$10</c:f>
              <c:numCache>
                <c:formatCode>_-* #,##0\ _€_-;\-* #,##0\ _€_-;_-* "-"??\ _€_-;_-@_-</c:formatCode>
                <c:ptCount val="13"/>
                <c:pt idx="0">
                  <c:v>2000</c:v>
                </c:pt>
                <c:pt idx="1">
                  <c:v>2005</c:v>
                </c:pt>
                <c:pt idx="2">
                  <c:v>2010</c:v>
                </c:pt>
                <c:pt idx="3">
                  <c:v>2020</c:v>
                </c:pt>
                <c:pt idx="4">
                  <c:v>2025</c:v>
                </c:pt>
                <c:pt idx="5">
                  <c:v>2030</c:v>
                </c:pt>
                <c:pt idx="6">
                  <c:v>2040</c:v>
                </c:pt>
                <c:pt idx="7">
                  <c:v>2050</c:v>
                </c:pt>
                <c:pt idx="8">
                  <c:v>2060</c:v>
                </c:pt>
                <c:pt idx="9">
                  <c:v>2070</c:v>
                </c:pt>
                <c:pt idx="10">
                  <c:v>2080</c:v>
                </c:pt>
                <c:pt idx="11">
                  <c:v>2090</c:v>
                </c:pt>
                <c:pt idx="12">
                  <c:v>2100</c:v>
                </c:pt>
              </c:numCache>
            </c:numRef>
          </c:xVal>
          <c:yVal>
            <c:numRef>
              <c:f>Data!$AA$12:$AM$12</c:f>
              <c:numCache>
                <c:formatCode>_-* #,##0.0\ _€_-;\-* #,##0.0\ _€_-;_-* "-"??\ _€_-;_-@_-</c:formatCode>
                <c:ptCount val="13"/>
                <c:pt idx="0">
                  <c:v>39.912865326666669</c:v>
                </c:pt>
                <c:pt idx="1">
                  <c:v>44.747743909999997</c:v>
                </c:pt>
                <c:pt idx="2">
                  <c:v>46.317828213333328</c:v>
                </c:pt>
                <c:pt idx="3">
                  <c:v>49.426362786666665</c:v>
                </c:pt>
                <c:pt idx="5">
                  <c:v>53.265247310000007</c:v>
                </c:pt>
                <c:pt idx="6">
                  <c:v>54.718474826666665</c:v>
                </c:pt>
                <c:pt idx="7">
                  <c:v>53.664288533333327</c:v>
                </c:pt>
                <c:pt idx="8">
                  <c:v>47.068861933333331</c:v>
                </c:pt>
                <c:pt idx="9">
                  <c:v>37.913486670000005</c:v>
                </c:pt>
                <c:pt idx="10">
                  <c:v>26.198056863333331</c:v>
                </c:pt>
                <c:pt idx="11">
                  <c:v>26.114165446666668</c:v>
                </c:pt>
                <c:pt idx="12">
                  <c:v>26.030644746666667</c:v>
                </c:pt>
              </c:numCache>
            </c:numRef>
          </c:yVal>
          <c:smooth val="1"/>
          <c:extLst xmlns:c16r2="http://schemas.microsoft.com/office/drawing/2015/06/chart">
            <c:ext xmlns:c16="http://schemas.microsoft.com/office/drawing/2014/chart" uri="{C3380CC4-5D6E-409C-BE32-E72D297353CC}">
              <c16:uniqueId val="{00000001-E78B-49E6-8758-6FE7954EEF34}"/>
            </c:ext>
          </c:extLst>
        </c:ser>
        <c:ser>
          <c:idx val="2"/>
          <c:order val="2"/>
          <c:tx>
            <c:strRef>
              <c:f>Data!$Z$13</c:f>
              <c:strCache>
                <c:ptCount val="1"/>
                <c:pt idx="0">
                  <c:v>AIM - RCP 6.0</c:v>
                </c:pt>
              </c:strCache>
            </c:strRef>
          </c:tx>
          <c:spPr>
            <a:ln w="22225" cap="rnd">
              <a:solidFill>
                <a:schemeClr val="accent6">
                  <a:lumMod val="50000"/>
                </a:schemeClr>
              </a:solidFill>
              <a:round/>
            </a:ln>
            <a:effectLst/>
          </c:spPr>
          <c:marker>
            <c:symbol val="circle"/>
            <c:size val="6"/>
            <c:spPr>
              <a:solidFill>
                <a:schemeClr val="lt1"/>
              </a:solidFill>
              <a:ln w="15875">
                <a:solidFill>
                  <a:schemeClr val="accent6">
                    <a:lumMod val="50000"/>
                  </a:schemeClr>
                </a:solidFill>
                <a:round/>
              </a:ln>
              <a:effectLst/>
            </c:spPr>
          </c:marker>
          <c:xVal>
            <c:numRef>
              <c:f>Data!$AA$10:$AM$10</c:f>
              <c:numCache>
                <c:formatCode>_-* #,##0\ _€_-;\-* #,##0\ _€_-;_-* "-"??\ _€_-;_-@_-</c:formatCode>
                <c:ptCount val="13"/>
                <c:pt idx="0">
                  <c:v>2000</c:v>
                </c:pt>
                <c:pt idx="1">
                  <c:v>2005</c:v>
                </c:pt>
                <c:pt idx="2">
                  <c:v>2010</c:v>
                </c:pt>
                <c:pt idx="3">
                  <c:v>2020</c:v>
                </c:pt>
                <c:pt idx="4">
                  <c:v>2025</c:v>
                </c:pt>
                <c:pt idx="5">
                  <c:v>2030</c:v>
                </c:pt>
                <c:pt idx="6">
                  <c:v>2040</c:v>
                </c:pt>
                <c:pt idx="7">
                  <c:v>2050</c:v>
                </c:pt>
                <c:pt idx="8">
                  <c:v>2060</c:v>
                </c:pt>
                <c:pt idx="9">
                  <c:v>2070</c:v>
                </c:pt>
                <c:pt idx="10">
                  <c:v>2080</c:v>
                </c:pt>
                <c:pt idx="11">
                  <c:v>2090</c:v>
                </c:pt>
                <c:pt idx="12">
                  <c:v>2100</c:v>
                </c:pt>
              </c:numCache>
            </c:numRef>
          </c:xVal>
          <c:yVal>
            <c:numRef>
              <c:f>Data!$AA$13:$AM$13</c:f>
              <c:numCache>
                <c:formatCode>_-* #,##0.0\ _€_-;\-* #,##0.0\ _€_-;_-* "-"??\ _€_-;_-@_-</c:formatCode>
                <c:ptCount val="13"/>
                <c:pt idx="0">
                  <c:v>39.909352896666668</c:v>
                </c:pt>
                <c:pt idx="1">
                  <c:v>45.049980979999994</c:v>
                </c:pt>
                <c:pt idx="2">
                  <c:v>46.322023376666657</c:v>
                </c:pt>
                <c:pt idx="3">
                  <c:v>45.774764649999995</c:v>
                </c:pt>
                <c:pt idx="5">
                  <c:v>46.863919433333336</c:v>
                </c:pt>
                <c:pt idx="6">
                  <c:v>52.890637006666665</c:v>
                </c:pt>
                <c:pt idx="7">
                  <c:v>59.937080816666665</c:v>
                </c:pt>
                <c:pt idx="8">
                  <c:v>67.827110346666672</c:v>
                </c:pt>
                <c:pt idx="9">
                  <c:v>75.046887576666663</c:v>
                </c:pt>
                <c:pt idx="10">
                  <c:v>78.544161503333328</c:v>
                </c:pt>
                <c:pt idx="11">
                  <c:v>65.90835805333333</c:v>
                </c:pt>
                <c:pt idx="12">
                  <c:v>62.988834389999994</c:v>
                </c:pt>
              </c:numCache>
            </c:numRef>
          </c:yVal>
          <c:smooth val="1"/>
          <c:extLst xmlns:c16r2="http://schemas.microsoft.com/office/drawing/2015/06/chart">
            <c:ext xmlns:c16="http://schemas.microsoft.com/office/drawing/2014/chart" uri="{C3380CC4-5D6E-409C-BE32-E72D297353CC}">
              <c16:uniqueId val="{00000002-E78B-49E6-8758-6FE7954EEF34}"/>
            </c:ext>
          </c:extLst>
        </c:ser>
        <c:ser>
          <c:idx val="3"/>
          <c:order val="3"/>
          <c:tx>
            <c:strRef>
              <c:f>Data!$Z$14</c:f>
              <c:strCache>
                <c:ptCount val="1"/>
                <c:pt idx="0">
                  <c:v>MESSAGE - RCP 8.5</c:v>
                </c:pt>
              </c:strCache>
            </c:strRef>
          </c:tx>
          <c:spPr>
            <a:ln w="22225" cap="rnd">
              <a:solidFill>
                <a:srgbClr val="C00000"/>
              </a:solidFill>
              <a:round/>
            </a:ln>
            <a:effectLst/>
          </c:spPr>
          <c:marker>
            <c:symbol val="circle"/>
            <c:size val="6"/>
            <c:spPr>
              <a:solidFill>
                <a:schemeClr val="lt1"/>
              </a:solidFill>
              <a:ln w="15875">
                <a:solidFill>
                  <a:srgbClr val="C00000"/>
                </a:solidFill>
                <a:round/>
              </a:ln>
              <a:effectLst/>
            </c:spPr>
          </c:marker>
          <c:xVal>
            <c:numRef>
              <c:f>Data!$AA$10:$AM$10</c:f>
              <c:numCache>
                <c:formatCode>_-* #,##0\ _€_-;\-* #,##0\ _€_-;_-* "-"??\ _€_-;_-@_-</c:formatCode>
                <c:ptCount val="13"/>
                <c:pt idx="0">
                  <c:v>2000</c:v>
                </c:pt>
                <c:pt idx="1">
                  <c:v>2005</c:v>
                </c:pt>
                <c:pt idx="2">
                  <c:v>2010</c:v>
                </c:pt>
                <c:pt idx="3">
                  <c:v>2020</c:v>
                </c:pt>
                <c:pt idx="4">
                  <c:v>2025</c:v>
                </c:pt>
                <c:pt idx="5">
                  <c:v>2030</c:v>
                </c:pt>
                <c:pt idx="6">
                  <c:v>2040</c:v>
                </c:pt>
                <c:pt idx="7">
                  <c:v>2050</c:v>
                </c:pt>
                <c:pt idx="8">
                  <c:v>2060</c:v>
                </c:pt>
                <c:pt idx="9">
                  <c:v>2070</c:v>
                </c:pt>
                <c:pt idx="10">
                  <c:v>2080</c:v>
                </c:pt>
                <c:pt idx="11">
                  <c:v>2090</c:v>
                </c:pt>
                <c:pt idx="12">
                  <c:v>2100</c:v>
                </c:pt>
              </c:numCache>
            </c:numRef>
          </c:xVal>
          <c:yVal>
            <c:numRef>
              <c:f>Data!$AA$14:$AM$14</c:f>
              <c:numCache>
                <c:formatCode>_-* #,##0.0\ _€_-;\-* #,##0.0\ _€_-;_-* "-"??\ _€_-;_-@_-</c:formatCode>
                <c:ptCount val="13"/>
                <c:pt idx="0">
                  <c:v>39.910078076666665</c:v>
                </c:pt>
                <c:pt idx="1">
                  <c:v>45.672153909999999</c:v>
                </c:pt>
                <c:pt idx="2">
                  <c:v>49.613989636666659</c:v>
                </c:pt>
                <c:pt idx="3">
                  <c:v>61.073322810000008</c:v>
                </c:pt>
                <c:pt idx="5">
                  <c:v>70.885803876666671</c:v>
                </c:pt>
                <c:pt idx="6">
                  <c:v>84.199590816666671</c:v>
                </c:pt>
                <c:pt idx="7">
                  <c:v>99.107412153333328</c:v>
                </c:pt>
                <c:pt idx="8">
                  <c:v>113.27027432</c:v>
                </c:pt>
                <c:pt idx="9">
                  <c:v>122.73538193999998</c:v>
                </c:pt>
                <c:pt idx="10">
                  <c:v>128.97325823333333</c:v>
                </c:pt>
                <c:pt idx="11">
                  <c:v>133.54161888666667</c:v>
                </c:pt>
                <c:pt idx="12">
                  <c:v>135.23928728999999</c:v>
                </c:pt>
              </c:numCache>
            </c:numRef>
          </c:yVal>
          <c:smooth val="1"/>
          <c:extLst xmlns:c16r2="http://schemas.microsoft.com/office/drawing/2015/06/chart">
            <c:ext xmlns:c16="http://schemas.microsoft.com/office/drawing/2014/chart" uri="{C3380CC4-5D6E-409C-BE32-E72D297353CC}">
              <c16:uniqueId val="{00000003-E78B-49E6-8758-6FE7954EEF34}"/>
            </c:ext>
          </c:extLst>
        </c:ser>
        <c:ser>
          <c:idx val="4"/>
          <c:order val="4"/>
          <c:tx>
            <c:strRef>
              <c:f>Data!$Z$15</c:f>
              <c:strCache>
                <c:ptCount val="1"/>
                <c:pt idx="0">
                  <c:v>INDCs selon UNFCCC</c:v>
                </c:pt>
              </c:strCache>
            </c:strRef>
          </c:tx>
          <c:spPr>
            <a:ln w="22225" cap="rnd">
              <a:solidFill>
                <a:schemeClr val="bg1">
                  <a:lumMod val="50000"/>
                </a:schemeClr>
              </a:solidFill>
              <a:round/>
            </a:ln>
            <a:effectLst/>
          </c:spPr>
          <c:marker>
            <c:symbol val="circle"/>
            <c:size val="6"/>
            <c:spPr>
              <a:solidFill>
                <a:schemeClr val="lt1"/>
              </a:solidFill>
              <a:ln w="15875">
                <a:solidFill>
                  <a:schemeClr val="bg1">
                    <a:lumMod val="50000"/>
                  </a:schemeClr>
                </a:solidFill>
                <a:round/>
              </a:ln>
              <a:effectLst/>
            </c:spPr>
          </c:marker>
          <c:xVal>
            <c:numRef>
              <c:f>Data!$AA$10:$AM$10</c:f>
              <c:numCache>
                <c:formatCode>_-* #,##0\ _€_-;\-* #,##0\ _€_-;_-* "-"??\ _€_-;_-@_-</c:formatCode>
                <c:ptCount val="13"/>
                <c:pt idx="0">
                  <c:v>2000</c:v>
                </c:pt>
                <c:pt idx="1">
                  <c:v>2005</c:v>
                </c:pt>
                <c:pt idx="2">
                  <c:v>2010</c:v>
                </c:pt>
                <c:pt idx="3">
                  <c:v>2020</c:v>
                </c:pt>
                <c:pt idx="4">
                  <c:v>2025</c:v>
                </c:pt>
                <c:pt idx="5">
                  <c:v>2030</c:v>
                </c:pt>
                <c:pt idx="6">
                  <c:v>2040</c:v>
                </c:pt>
                <c:pt idx="7">
                  <c:v>2050</c:v>
                </c:pt>
                <c:pt idx="8">
                  <c:v>2060</c:v>
                </c:pt>
                <c:pt idx="9">
                  <c:v>2070</c:v>
                </c:pt>
                <c:pt idx="10">
                  <c:v>2080</c:v>
                </c:pt>
                <c:pt idx="11">
                  <c:v>2090</c:v>
                </c:pt>
                <c:pt idx="12">
                  <c:v>2100</c:v>
                </c:pt>
              </c:numCache>
            </c:numRef>
          </c:xVal>
          <c:yVal>
            <c:numRef>
              <c:f>Data!$AA$15:$AM$15</c:f>
              <c:numCache>
                <c:formatCode>_-* #,##0.0\ _€_-;\-* #,##0.0\ _€_-;_-* "-"??\ _€_-;_-@_-</c:formatCode>
                <c:ptCount val="13"/>
                <c:pt idx="0">
                  <c:v>40.56</c:v>
                </c:pt>
                <c:pt idx="1">
                  <c:v>47.216000000000001</c:v>
                </c:pt>
                <c:pt idx="2">
                  <c:v>50.911000000000001</c:v>
                </c:pt>
                <c:pt idx="4">
                  <c:v>55.2</c:v>
                </c:pt>
                <c:pt idx="5">
                  <c:v>56.7</c:v>
                </c:pt>
              </c:numCache>
            </c:numRef>
          </c:yVal>
          <c:smooth val="1"/>
          <c:extLst xmlns:c16r2="http://schemas.microsoft.com/office/drawing/2015/06/chart">
            <c:ext xmlns:c16="http://schemas.microsoft.com/office/drawing/2014/chart" uri="{C3380CC4-5D6E-409C-BE32-E72D297353CC}">
              <c16:uniqueId val="{00000004-E78B-49E6-8758-6FE7954EEF34}"/>
            </c:ext>
          </c:extLst>
        </c:ser>
        <c:ser>
          <c:idx val="5"/>
          <c:order val="5"/>
          <c:tx>
            <c:strRef>
              <c:f>Data!$Z$16</c:f>
              <c:strCache>
                <c:ptCount val="1"/>
                <c:pt idx="0">
                  <c:v>INDCs CALCUL</c:v>
                </c:pt>
              </c:strCache>
            </c:strRef>
          </c:tx>
          <c:spPr>
            <a:ln w="22225" cap="rnd">
              <a:solidFill>
                <a:srgbClr val="002060"/>
              </a:solidFill>
              <a:round/>
            </a:ln>
            <a:effectLst/>
          </c:spPr>
          <c:marker>
            <c:symbol val="circle"/>
            <c:size val="6"/>
            <c:spPr>
              <a:solidFill>
                <a:schemeClr val="lt1"/>
              </a:solidFill>
              <a:ln w="15875">
                <a:solidFill>
                  <a:srgbClr val="002060"/>
                </a:solidFill>
                <a:round/>
              </a:ln>
              <a:effectLst/>
            </c:spPr>
          </c:marker>
          <c:xVal>
            <c:numRef>
              <c:f>Data!$AA$10:$AM$10</c:f>
              <c:numCache>
                <c:formatCode>_-* #,##0\ _€_-;\-* #,##0\ _€_-;_-* "-"??\ _€_-;_-@_-</c:formatCode>
                <c:ptCount val="13"/>
                <c:pt idx="0">
                  <c:v>2000</c:v>
                </c:pt>
                <c:pt idx="1">
                  <c:v>2005</c:v>
                </c:pt>
                <c:pt idx="2">
                  <c:v>2010</c:v>
                </c:pt>
                <c:pt idx="3">
                  <c:v>2020</c:v>
                </c:pt>
                <c:pt idx="4">
                  <c:v>2025</c:v>
                </c:pt>
                <c:pt idx="5">
                  <c:v>2030</c:v>
                </c:pt>
                <c:pt idx="6">
                  <c:v>2040</c:v>
                </c:pt>
                <c:pt idx="7">
                  <c:v>2050</c:v>
                </c:pt>
                <c:pt idx="8">
                  <c:v>2060</c:v>
                </c:pt>
                <c:pt idx="9">
                  <c:v>2070</c:v>
                </c:pt>
                <c:pt idx="10">
                  <c:v>2080</c:v>
                </c:pt>
                <c:pt idx="11">
                  <c:v>2090</c:v>
                </c:pt>
                <c:pt idx="12">
                  <c:v>2100</c:v>
                </c:pt>
              </c:numCache>
            </c:numRef>
          </c:xVal>
          <c:yVal>
            <c:numRef>
              <c:f>Data!$AA$16:$AM$16</c:f>
              <c:numCache>
                <c:formatCode>_-* #,##0.0\ _€_-;\-* #,##0.0\ _€_-;_-* "-"??\ _€_-;_-@_-</c:formatCode>
                <c:ptCount val="13"/>
                <c:pt idx="0">
                  <c:v>40.56</c:v>
                </c:pt>
                <c:pt idx="1">
                  <c:v>47.216000000000001</c:v>
                </c:pt>
                <c:pt idx="2">
                  <c:v>50.911000000000001</c:v>
                </c:pt>
                <c:pt idx="4">
                  <c:v>56.157862164794004</c:v>
                </c:pt>
                <c:pt idx="5">
                  <c:v>57.922899305099286</c:v>
                </c:pt>
              </c:numCache>
            </c:numRef>
          </c:yVal>
          <c:smooth val="1"/>
          <c:extLst xmlns:c16r2="http://schemas.microsoft.com/office/drawing/2015/06/chart">
            <c:ext xmlns:c16="http://schemas.microsoft.com/office/drawing/2014/chart" uri="{C3380CC4-5D6E-409C-BE32-E72D297353CC}">
              <c16:uniqueId val="{00000005-E78B-49E6-8758-6FE7954EEF34}"/>
            </c:ext>
          </c:extLst>
        </c:ser>
        <c:dLbls>
          <c:showLegendKey val="0"/>
          <c:showVal val="0"/>
          <c:showCatName val="0"/>
          <c:showSerName val="0"/>
          <c:showPercent val="0"/>
          <c:showBubbleSize val="0"/>
        </c:dLbls>
        <c:axId val="150976000"/>
        <c:axId val="150977920"/>
      </c:scatterChart>
      <c:valAx>
        <c:axId val="150976000"/>
        <c:scaling>
          <c:orientation val="minMax"/>
          <c:max val="2100"/>
          <c:min val="2000"/>
        </c:scaling>
        <c:delete val="0"/>
        <c:axPos val="b"/>
        <c:numFmt formatCode="_-* #,##0\ _€_-;\-* #,##0\ _€_-;_-* &quot;-&quot;??\ _€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fr-FR"/>
          </a:p>
        </c:txPr>
        <c:crossAx val="150977920"/>
        <c:crosses val="autoZero"/>
        <c:crossBetween val="midCat"/>
      </c:valAx>
      <c:valAx>
        <c:axId val="150977920"/>
        <c:scaling>
          <c:orientation val="minMax"/>
          <c:max val="140"/>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fr-FR"/>
                  <a:t>Emissions</a:t>
                </a:r>
                <a:r>
                  <a:rPr lang="fr-FR" baseline="0"/>
                  <a:t> Gt CO2eq</a:t>
                </a:r>
                <a:endParaRPr lang="fr-FR"/>
              </a:p>
            </c:rich>
          </c:tx>
          <c:layout/>
          <c:overlay val="0"/>
          <c:spPr>
            <a:noFill/>
            <a:ln>
              <a:noFill/>
            </a:ln>
            <a:effectLst/>
          </c:spPr>
        </c:title>
        <c:numFmt formatCode="_-* #,##0.0\ _€_-;\-* #,##0.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crossAx val="150976000"/>
        <c:crosses val="autoZero"/>
        <c:crossBetween val="midCat"/>
      </c:valAx>
      <c:spPr>
        <a:pattFill prst="ltDnDiag">
          <a:fgClr>
            <a:schemeClr val="dk1">
              <a:lumMod val="15000"/>
              <a:lumOff val="85000"/>
            </a:schemeClr>
          </a:fgClr>
          <a:bgClr>
            <a:schemeClr val="lt1"/>
          </a:bgClr>
        </a:patt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fr-FR"/>
        </a:p>
      </c:txPr>
    </c:legend>
    <c:plotVisOnly val="1"/>
    <c:dispBlanksAs val="span"/>
    <c:showDLblsOverMax val="0"/>
  </c:chart>
  <c:spPr>
    <a:solidFill>
      <a:schemeClr val="lt1"/>
    </a:solidFill>
    <a:ln w="9525" cap="flat" cmpd="sng" algn="ctr">
      <a:solidFill>
        <a:schemeClr val="bg1">
          <a:lumMod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295275</xdr:colOff>
      <xdr:row>7</xdr:row>
      <xdr:rowOff>9525</xdr:rowOff>
    </xdr:from>
    <xdr:to>
      <xdr:col>6</xdr:col>
      <xdr:colOff>904875</xdr:colOff>
      <xdr:row>39</xdr:row>
      <xdr:rowOff>142875</xdr:rowOff>
    </xdr:to>
    <xdr:graphicFrame macro="">
      <xdr:nvGraphicFramePr>
        <xdr:cNvPr id="2" name="Project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7</xdr:row>
      <xdr:rowOff>19050</xdr:rowOff>
    </xdr:from>
    <xdr:to>
      <xdr:col>16</xdr:col>
      <xdr:colOff>76199</xdr:colOff>
      <xdr:row>39</xdr:row>
      <xdr:rowOff>133350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eur" refreshedDate="42459.847220601849" createdVersion="6" refreshedVersion="4" minRefreshableVersion="3" recordCount="146">
  <cacheSource type="worksheet">
    <worksheetSource name="Tableau1"/>
  </cacheSource>
  <cacheFields count="32">
    <cacheField name="Pays" numFmtId="0">
      <sharedItems count="146">
        <s v="China"/>
        <s v="United States"/>
        <s v="European Union (28)"/>
        <s v="India"/>
        <s v="Brazil"/>
        <s v="Russian Federation"/>
        <s v="Japan"/>
        <s v="Canada"/>
        <s v="Congo, Dem. Rep."/>
        <s v="Indonesia"/>
        <s v="Australia"/>
        <s v="Korea, Rep. (South)"/>
        <s v="IMO (Transport Maritime)"/>
        <s v="Mexico"/>
        <s v="Bolivia"/>
        <s v="Iran"/>
        <s v="Saudi Arabia"/>
        <s v="Myanmar"/>
        <s v="Central African Republic"/>
        <s v="Sudan"/>
        <s v="South Africa"/>
        <s v="Turkey"/>
        <s v="Thailand"/>
        <s v="ICAO (Aviation)"/>
        <s v="Ukraine"/>
        <s v="Mozambique"/>
        <s v="Argentina"/>
        <s v="Pakistan"/>
        <s v="Kazakhstan"/>
        <s v="Taiwan_Province of China"/>
        <s v="Zambia"/>
        <s v="Vietnam"/>
        <s v="Nigeria"/>
        <s v="Egypt"/>
        <s v="Venezuela"/>
        <s v="Malaysia"/>
        <s v="Tanzania"/>
        <s v="United Arab Emirates"/>
        <s v="Ethiopia"/>
        <s v="Bangladesh"/>
        <s v="Uzbekistan"/>
        <s v="Algeria"/>
        <s v="Colombia"/>
        <s v="Philippines"/>
        <s v="Laos"/>
        <s v="Iraq"/>
        <s v="Cambodia"/>
        <s v="Chile"/>
        <s v="Madagascar"/>
        <s v="Korea, Dem. Rep. (North)"/>
        <s v="Chad"/>
        <s v="Belarus"/>
        <s v="Ghana"/>
        <s v="Qatar"/>
        <s v="Guinea"/>
        <s v="Cameroon"/>
        <s v="Kuwait"/>
        <s v="Turkmenistan"/>
        <s v="Israel"/>
        <s v="Libya"/>
        <s v="Botswana"/>
        <s v="Uganda"/>
        <s v="Morocco"/>
        <s v="New Zealand"/>
        <s v="Mali"/>
        <s v="Syria"/>
        <s v="Peru"/>
        <s v="Zimbabwe"/>
        <s v="Norway"/>
        <s v="Oman"/>
        <s v="Trinidad and Tobago"/>
        <s v="Azerbaijan"/>
        <s v="Singapore"/>
        <s v="Kenya"/>
        <s v="Senegal"/>
        <s v="Switzerland"/>
        <s v="Ecuador"/>
        <s v="Paraguay"/>
        <s v="Burkina Faso"/>
        <s v="Tunisia"/>
        <s v="Namibia"/>
        <s v="Montenegro"/>
        <s v="Serbia"/>
        <s v="Congo, Rep."/>
        <s v="Gabon"/>
        <s v="Uruguay"/>
        <s v="Benin"/>
        <s v="Cote d'Ivoire"/>
        <s v="Dominican Republic"/>
        <s v="Guatemala"/>
        <s v="Sri Lanka"/>
        <s v="Jordan"/>
        <s v="Bosnia and Herzegovina"/>
        <s v="Mongolia"/>
        <s v="Togo"/>
        <s v="Malawi"/>
        <s v="Honduras"/>
        <s v="Lebanon"/>
        <s v="Afghanistan"/>
        <s v="Tajikistan"/>
        <s v="Georgia"/>
        <s v="Kyrgyzstan"/>
        <s v="Mauritania"/>
        <s v="Macedonia, FYR"/>
        <s v="Armenia"/>
        <s v="Costa Rica"/>
        <s v="Sierra Leone"/>
        <s v="Niger"/>
        <s v="Moldova"/>
        <s v="Papua New Guinea"/>
        <s v="Albania"/>
        <s v="Haiti"/>
        <s v="Guinea-Bissau"/>
        <s v="Rwanda"/>
        <s v="Equatorial Guinea"/>
        <s v="Burundi"/>
        <s v="Guyana"/>
        <s v="Iceland"/>
        <s v="Eritrea"/>
        <s v="Solomon Islands"/>
        <s v="Mauritius"/>
        <s v="Gambia"/>
        <s v="Swaziland"/>
        <s v="Lesotho"/>
        <s v="Bhutan"/>
        <s v="Liberia"/>
        <s v="Djibouti"/>
        <s v="Suriname"/>
        <s v="Belize"/>
        <s v="Barbados"/>
        <s v="Seychelles"/>
        <s v="Maldives"/>
        <s v="Grenada"/>
        <s v="Comoros"/>
        <s v="Antigua and Barbuda"/>
        <s v="Vanuatu"/>
        <s v="Cape Verde"/>
        <s v="Samoa"/>
        <s v="Dominica"/>
        <s v="Sao Tome and Principe"/>
        <s v="Kiribati"/>
        <s v="Marshall Islands"/>
        <s v="Andorra"/>
        <s v="Liechtenstein"/>
        <s v="Monaco"/>
        <s v="San Marino"/>
      </sharedItems>
    </cacheField>
    <cacheField name=" 2 012   " numFmtId="165">
      <sharedItems containsSemiMixedTypes="0" containsString="0" containsNumber="1" minValue="0" maxValue="12454.71061"/>
    </cacheField>
    <cacheField name=" 2 025   " numFmtId="165">
      <sharedItems containsSemiMixedTypes="0" containsString="0" containsNumber="1" minValue="0" maxValue="17774.1720967199"/>
    </cacheField>
    <cacheField name=" 2 030   " numFmtId="165">
      <sharedItems containsSemiMixedTypes="0" containsString="0" containsNumber="1" minValue="0" maxValue="19820.118822381399"/>
    </cacheField>
    <cacheField name="top emitters" numFmtId="165">
      <sharedItems containsBlank="1"/>
    </cacheField>
    <cacheField name="Type of assumptions" numFmtId="165">
      <sharedItems containsBlank="1"/>
    </cacheField>
    <cacheField name="a" numFmtId="165">
      <sharedItems containsNonDate="0" containsString="0" containsBlank="1"/>
    </cacheField>
    <cacheField name="Reference year" numFmtId="0">
      <sharedItems containsString="0" containsBlank="1" containsNumber="1" containsInteger="1" minValue="1990" maxValue="2030"/>
    </cacheField>
    <cacheField name="Emission in the year of ref (MtCO2e)" numFmtId="165">
      <sharedItems containsMixedTypes="1" containsNumber="1" minValue="849.79873999999995" maxValue="7803.5355999999992"/>
    </cacheField>
    <cacheField name="GDP-PPP (Billion Intl$ (2011)) " numFmtId="165">
      <sharedItems containsString="0" containsBlank="1" containsNumber="1" minValue="0" maxValue="14706.481"/>
    </cacheField>
    <cacheField name="b" numFmtId="165">
      <sharedItems containsNonDate="0" containsString="0" containsBlank="1"/>
    </cacheField>
    <cacheField name="Decrease in emission per year (%)" numFmtId="0">
      <sharedItems containsString="0" containsBlank="1" containsNumber="1" minValue="0.26" maxValue="0.37"/>
    </cacheField>
    <cacheField name="Decrease in GDP carbon intensity (%)" numFmtId="0">
      <sharedItems containsNonDate="0" containsString="0" containsBlank="1"/>
    </cacheField>
    <cacheField name="GDP in 2025 assumption ($B 2005 GDP-PPP)" numFmtId="165">
      <sharedItems containsNonDate="0" containsString="0" containsBlank="1"/>
    </cacheField>
    <cacheField name="2025 emission (MtCO2e)" numFmtId="165">
      <sharedItems containsMixedTypes="1" containsNumber="1" minValue="1503.4569984" maxValue="5315.2782160000006"/>
    </cacheField>
    <cacheField name="c" numFmtId="165">
      <sharedItems containsNonDate="0" containsString="0" containsBlank="1"/>
    </cacheField>
    <cacheField name="Decrease in emission per year (%)4" numFmtId="0">
      <sharedItems containsString="0" containsBlank="1" containsNumber="1" minValue="0.25" maxValue="0.7"/>
    </cacheField>
    <cacheField name="Decrease in GDP carbon intensity (%)5" numFmtId="0">
      <sharedItems containsString="0" containsBlank="1" containsNumber="1" minValue="0.33" maxValue="0.5"/>
    </cacheField>
    <cacheField name="GDP in 2030 assumption ($B 2011 GDP-PPP)" numFmtId="165">
      <sharedItems containsString="0" containsBlank="1" containsNumber="1" minValue="14739.359909999999" maxValue="36871.424760000002"/>
    </cacheField>
    <cacheField name="2030 emission (MtCO2e)" numFmtId="165">
      <sharedItems containsMixedTypes="1" containsNumber="1" minValue="536.13" maxValue="19820.118822381399"/>
    </cacheField>
    <cacheField name="d" numFmtId="165">
      <sharedItems containsNonDate="0" containsString="0" containsBlank="1"/>
    </cacheField>
    <cacheField name="2025 emission (MtCO2e)8" numFmtId="165">
      <sharedItems containsMixedTypes="1" containsNumber="1" minValue="9.0057142857142853E-3" maxValue="16441.432047142858"/>
    </cacheField>
    <cacheField name="2030 emission (MtCO2e)2" numFmtId="165">
      <sharedItems containsMixedTypes="1" containsNumber="1" minValue="9.8771428571428569E-3" maxValue="19763.699911428572"/>
    </cacheField>
    <cacheField name="e" numFmtId="165">
      <sharedItems containsNonDate="0" containsString="0" containsBlank="1"/>
    </cacheField>
    <cacheField name="Comments" numFmtId="0">
      <sharedItems containsBlank="1"/>
    </cacheField>
    <cacheField name="f" numFmtId="165">
      <sharedItems containsNonDate="0" containsString="0" containsBlank="1"/>
    </cacheField>
    <cacheField name="INDC summary" numFmtId="0">
      <sharedItems containsBlank="1" longText="1"/>
    </cacheField>
    <cacheField name="INDC type" numFmtId="0">
      <sharedItems containsBlank="1"/>
    </cacheField>
    <cacheField name="GHG target type" numFmtId="0">
      <sharedItems containsBlank="1"/>
    </cacheField>
    <cacheField name="Comments2" numFmtId="0">
      <sharedItems containsBlank="1" longText="1"/>
    </cacheField>
    <cacheField name="Link to the submission" numFmtId="0">
      <sharedItems containsBlank="1"/>
    </cacheField>
    <cacheField name="Submission date" numFmtId="14">
      <sharedItems containsDate="1" containsBlank="1" containsMixedTypes="1" minDate="2015-02-27T12:15:57" maxDate="2015-10-28T08:05:4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6">
  <r>
    <x v="0"/>
    <n v="12454.71061"/>
    <n v="17774.1720967199"/>
    <n v="19820.118822381399"/>
    <s v="x"/>
    <s v="2. Intensity target"/>
    <m/>
    <n v="2005"/>
    <n v="7803.5355999999992"/>
    <n v="7258.47"/>
    <m/>
    <m/>
    <m/>
    <m/>
    <s v="NA"/>
    <m/>
    <m/>
    <n v="0.5"/>
    <n v="36871.424760000002"/>
    <n v="19820.118822381399"/>
    <m/>
    <n v="16441.432047142858"/>
    <n v="19763.699911428572"/>
    <m/>
    <s v="GDP Projection in 2030 US Energy Information Administration (EIA), 2013. International Energy Outlook 2013.($B 2011 GDP-PPP = 1,12317 $B 2005 GDP-PPP)  - see Economic Projection in &quot;Data&quot; sheet"/>
    <m/>
    <s v="&quot;China has nationally determined its actions by 2030 as follows:_x000a_• To achieve the peaking of carbon dioxide emissions around 2030 and making best efforts to peak early;_x000a_• To lower carbon dioxide emissions per unit of GDP by 60% to 65% from the 2005 level;_x000a_• To increase the share of non-fossil fuels in primary energy consumption to around 20%; and_x000a_• To increase the forest stock volume by around 4.5 billion cubic meters on the 2005 level._x000a_Moreover, China will continue to proactively adapt to climate change by enhancing mechanisms and capacities to effectively defend against climate change risks in key areas such as agriculture, forestry and water resources, as well as in cities, coastal and ecologically vulnerable areas and to progressively strengthen early warning and emergency response systems and disaster prevention and reduction mechanisms.&quot;"/>
    <s v="GHG target and non-GHG target"/>
    <s v="Intensity target, Trajectory target"/>
    <m/>
    <s v="View the submission"/>
    <d v="2015-06-30T16:05:50"/>
  </r>
  <r>
    <x v="1"/>
    <n v="6343.84051"/>
    <n v="5315.2782160000006"/>
    <n v="4919.6773336923088"/>
    <s v="x"/>
    <s v="1. Base year target"/>
    <m/>
    <n v="2005"/>
    <n v="7182.8084000000008"/>
    <n v="14706.481"/>
    <m/>
    <n v="0.26"/>
    <m/>
    <m/>
    <n v="5315.2782160000006"/>
    <m/>
    <m/>
    <m/>
    <m/>
    <s v="NA"/>
    <m/>
    <n v="6343.84051"/>
    <n v="6343.84051"/>
    <m/>
    <m/>
    <m/>
    <s v="&quot;The United States intends to achieve an economy-wide target of reducing its greenhouse gas emissions by 26%-28% below its 2005 level in 2025 and to make best efforts to reduce its emissions by 28%.&quot;"/>
    <s v="GHG target"/>
    <s v="Base year target"/>
    <m/>
    <s v="View the submission"/>
    <d v="2015-03-31T16:03:15"/>
  </r>
  <r>
    <x v="2"/>
    <n v="4680.7185899999995"/>
    <n v="3742.8707786666664"/>
    <n v="3382.1600819999999"/>
    <s v="x"/>
    <s v="1. Base year target"/>
    <m/>
    <n v="1990"/>
    <n v="5636.9334699999999"/>
    <n v="11591.1"/>
    <m/>
    <m/>
    <m/>
    <m/>
    <s v="NA"/>
    <m/>
    <n v="0.4"/>
    <m/>
    <m/>
    <n v="3382.1600819999999"/>
    <m/>
    <n v="4680.7185899999995"/>
    <n v="4680.7185899999995"/>
    <m/>
    <m/>
    <m/>
    <s v="&quot;The EU and its Member States are committed to a binding target of an at least 40% domestic reduction in greenhouse gas emissions by 2030 compared to 1990, to be fulfilled jointly, as set out in the conclusions by the European Council of October 2014.&quot;"/>
    <s v="GHG target"/>
    <s v="Base year target (&quot;Absolute reduction from base year emissions&quot;)"/>
    <m/>
    <s v="View the submission"/>
    <d v="2015-03-06T16:18:10"/>
  </r>
  <r>
    <x v="3"/>
    <n v="3002.8949300000004"/>
    <n v="4941.572161129453"/>
    <n v="5687.2172500253964"/>
    <s v="x"/>
    <s v="2. Intensity target"/>
    <m/>
    <n v="2005"/>
    <n v="2117.4605899999997"/>
    <n v="3676.7910000000002"/>
    <m/>
    <m/>
    <m/>
    <m/>
    <s v="NA"/>
    <m/>
    <m/>
    <n v="0.33"/>
    <n v="14739.359909999999"/>
    <n v="5687.2172500253964"/>
    <m/>
    <n v="3761.8386500000011"/>
    <n v="4394.2917500000021"/>
    <m/>
    <s v="GDP Projection in 2030 US Energy Information Administration (EIA), 2013. International Energy Outlook 2013.($B 2011 GDP-PPP = 1,12317 $B 2005 GDP-PPP)  - see Economic Projection in &quot;Data&quot; sheet"/>
    <m/>
    <s v="India communicates its Intended Nationally Determined Contribution for the period 2021 to 2030:_x000a_1. &quot;To put forward and further propagate a healthy and sustainable way of livingbased on traditions and values of conservation and moderation._x000a_2. To adopt a climate friendly and a cleaner path than the one followed hitherto by others at corresponding level of economic development._x000a_3. To reduce the emissions intensity of its GDP by 33 to 35 percent by 2030from 2005 level._x000a_4. To achieve about 40 percent cumulative electric power installed capacity fromnon-fossil fuel based energy resources by 2030 with the help of transfer of technology and low cost international finance including from Green Climate Fund (GCF)._x000a_5. To create an additional carbon sink of 2.5 to 3 billion tonnes of CO2equivalent through additional forest and tree cover by 2030._x000a_6. To better adapt to climate change by enhancing investments in development programmes in sectors vulnerable to climate change, particularly agriculture, water resources, Himalayan region, coastal regions, health and disaster management._x000a_7. To mobilize domestic and new &amp; additional funds from developed countries to implement the above mitigation and adaptation actions in view of the resource required and the resource gap._x000a_8. To build capacities, create domestic framework and international architecture for quick diffusion of cutting edge climate technology in India and for joint collaborative R&amp;D for such future technologies.&quot;"/>
    <s v="GHG target and non-GHG target"/>
    <s v="Intensity target"/>
    <m/>
    <s v="View the submission"/>
    <d v="2015-10-01T20:44:36"/>
  </r>
  <r>
    <x v="4"/>
    <n v="2989.4179599999998"/>
    <n v="1503.4569984"/>
    <n v="931.93355163076933"/>
    <s v="x"/>
    <s v="1. Base year target"/>
    <m/>
    <n v="2005"/>
    <n v="2386.43968"/>
    <n v="2205.0810000000001"/>
    <m/>
    <n v="0.37"/>
    <m/>
    <m/>
    <n v="1503.4569984"/>
    <m/>
    <m/>
    <m/>
    <m/>
    <s v="NA"/>
    <m/>
    <n v="3506.2564857142852"/>
    <n v="3936.9552571428567"/>
    <m/>
    <m/>
    <m/>
    <s v="&quot;Brazil intends to commit to reduce greenhouse gas emissions by 37% below 2005 levels in 2025.&quot;"/>
    <s v="GHG target"/>
    <s v="Base year target"/>
    <m/>
    <s v="View the submission"/>
    <d v="2015-09-28T09:48:13"/>
  </r>
  <r>
    <x v="5"/>
    <n v="2803.39849"/>
    <n v="1557.3312187777781"/>
    <n v="1078.0745760000002"/>
    <s v="x"/>
    <s v="1. Base year target"/>
    <m/>
    <n v="1990"/>
    <n v="3593.5819200000001"/>
    <n v="2869.3220000000001"/>
    <m/>
    <m/>
    <m/>
    <m/>
    <s v="NA"/>
    <m/>
    <n v="0.7"/>
    <m/>
    <m/>
    <n v="1078.0745760000002"/>
    <m/>
    <n v="3040.1639071428572"/>
    <n v="3237.4684214285717"/>
    <m/>
    <m/>
    <m/>
    <s v="&quot;Limiting anthropogenic greenhouse gases in Russia to 70-75% of 1990 levels by the year 2030 might be a long-term indicator, subject to the maximum possible account of absorbing capacity of forests.&quot;"/>
    <s v="GHG target"/>
    <s v="Base year target"/>
    <m/>
    <s v="View the submission (English); View the submission (Russian)"/>
    <s v="2015-03-31 18:14:06, Revision 2015-04-01 16:47:07"/>
  </r>
  <r>
    <x v="6"/>
    <n v="1478.85888"/>
    <n v="1186.5830356488889"/>
    <n v="1074.1692493600001"/>
    <s v="x"/>
    <s v="1. Base year target"/>
    <m/>
    <n v="2005"/>
    <n v="1439.90516"/>
    <n v="4333.4920000000002"/>
    <m/>
    <m/>
    <m/>
    <m/>
    <s v="NA"/>
    <m/>
    <n v="0.254"/>
    <m/>
    <m/>
    <n v="1074.1692493600001"/>
    <m/>
    <n v="1512.2477828571427"/>
    <n v="1540.0718685714285"/>
    <m/>
    <m/>
    <m/>
    <s v="&quot;Japan’s INDC towards post-2020 GHG emission reductions is at the level of a reduction of 26.0% by fiscal year (FY) 2030 compared to FY 2013 (25.4% reduction compared to FY 2005) (approximately 1.042 billion t-CO2 eq. as 2030 emissions), ensuring consistency with its energy mix, set as a feasible reduction target by bottom-up calculation with concrete policies, measures and individual technologies taking into adequate consideration, inter alia, technological and cost constraints, and set based on the amount of domestic emission reductions and removals assumed to be obtained.&quot;"/>
    <s v="GHG target"/>
    <s v="Base year target"/>
    <m/>
    <s v="View the submission"/>
    <d v="2015-07-17T23:22:45"/>
  </r>
  <r>
    <x v="7"/>
    <n v="1027.06385"/>
    <n v="714.91598799999997"/>
    <n v="594.85911799999997"/>
    <s v="x"/>
    <s v="1. Base year target"/>
    <m/>
    <n v="2005"/>
    <n v="849.79873999999995"/>
    <n v="1299.75"/>
    <m/>
    <m/>
    <m/>
    <m/>
    <s v="NA"/>
    <m/>
    <n v="0.3"/>
    <m/>
    <m/>
    <n v="594.85911799999997"/>
    <m/>
    <n v="1179.0053728571429"/>
    <n v="1305.6233085714287"/>
    <m/>
    <m/>
    <m/>
    <s v="&quot;Canada intends to achieve an economy-wide target to reduce its greenhouse gas emissions by 30% below 2005 levels by 2030.&quot;"/>
    <s v="GHG target"/>
    <s v="Base year target (&quot;Absolute reduction from base-year emissions&quot;)"/>
    <m/>
    <s v="View the submission (English); View the submission (French)"/>
    <d v="2015-05-15T19:03:10"/>
  </r>
  <r>
    <x v="8"/>
    <n v="802.2713"/>
    <n v="808.90822571428578"/>
    <n v="814.43899714285726"/>
    <s v="x"/>
    <s v="0. Linear Projection"/>
    <m/>
    <m/>
    <s v=""/>
    <n v="0"/>
    <m/>
    <m/>
    <m/>
    <m/>
    <s v="NA"/>
    <m/>
    <m/>
    <m/>
    <m/>
    <s v="NA"/>
    <m/>
    <n v="808.90822571428578"/>
    <n v="814.43899714285726"/>
    <m/>
    <m/>
    <m/>
    <s v="The DRC commits to reduce its emissions by 17% by 2030 compared to business-as-usual emissions (430 Mt CO2e), or a reduction of slightly more than 70 Mt CO2e avoided (Ministry of the Environment, 2009)."/>
    <s v="GHG target"/>
    <s v="Baseline scenario target"/>
    <s v="Please note that the INDC was submitted only in French. WRI did its best to translate the INDC language. If any errors are identified, please contact us at wcait@wri.org_x000a_&quot;La RDC s’engage à réduire ses émissions de 17% d’ici 2030 par rapport aux émissions du scénario des émissions du statu quo (430 Mt CO2e), soit une réduction d’un peu plus de 70 Mt CO2e évités (Ministère de l’Environnement, 2009).&quot;"/>
    <s v="View the submission"/>
    <d v="2015-08-18T10:53:20"/>
  </r>
  <r>
    <x v="9"/>
    <n v="780.55075999999997"/>
    <n v="1756.5540999999998"/>
    <n v="2131.94"/>
    <s v="x"/>
    <s v="3. Baseline scenario target"/>
    <m/>
    <n v="2030"/>
    <n v="2881"/>
    <n v="0"/>
    <m/>
    <m/>
    <m/>
    <m/>
    <s v="NA"/>
    <m/>
    <n v="0.26"/>
    <m/>
    <m/>
    <n v="2131.94"/>
    <m/>
    <n v="780.55075999999997"/>
    <n v="780.55075999999997"/>
    <m/>
    <s v="The BAU scenario is projected approximately 2.881 GtCO2e in 2030.  http://cait.wri.org/indc/#/profile/Indonesia_x000a_State Ministry of Environment, 2010. Indonesia Second National Communication Under (UNFCCC)"/>
    <m/>
    <s v="&quot;Indonesia has committed to reduce unconditionally 26% of its greenhouse gases against the business as usual scenario by the year 2020...Indonesia is committed to reducing emissions by 29% compared to the business as usual (BAU) scenario by 2030.&quot;_x000a_Conditional target: &quot;Indonesia's target should encourage support from international cooperation, which is expected to help Indonesia to increase its contribution up to 41% reduction in emissions by 2030.&quot;_x000a_Indonesia also submitted an Annex on &quot;Indonesia Climate Resiliance Strategy&quot;, including “Indonesia's Vulnerability to Climate Change” and “Priority Actions for Climate Resilience.&quot;"/>
    <s v="GHG target and non-GHG target"/>
    <s v="Baseline scenario target"/>
    <s v=" The BAU scenario is projected approximately 2.881 GtCO2e in 2030. "/>
    <s v="View the submission"/>
    <d v="2015-09-24T11:34:09"/>
  </r>
  <r>
    <x v="10"/>
    <n v="761.68627000000004"/>
    <n v="697.52955992222223"/>
    <n v="672.85390219999999"/>
    <s v="x"/>
    <s v="1. Base year target"/>
    <m/>
    <n v="2005"/>
    <n v="909.26202999999998"/>
    <n v="792.13900000000001"/>
    <m/>
    <m/>
    <m/>
    <m/>
    <s v="NA"/>
    <m/>
    <n v="0.26"/>
    <m/>
    <m/>
    <n v="672.85390219999999"/>
    <m/>
    <n v="761.68627000000004"/>
    <n v="761.68627000000004"/>
    <m/>
    <m/>
    <m/>
    <s v="&quot;Under a Paris Agreement applicable to all, Australia will implement an economy-wide target to reduce greenhouse gas emissions by 26 to 28 per cent below 2005 levels by 2030.&quot;"/>
    <s v="GHG target"/>
    <s v="Base year target"/>
    <m/>
    <s v="View the submission"/>
    <d v="2015-08-11T10:24:21"/>
  </r>
  <r>
    <x v="11"/>
    <n v="668.98964999999998"/>
    <n v="573.03545833333328"/>
    <n v="536.13"/>
    <s v="x"/>
    <s v="3. Baseline scenario target"/>
    <m/>
    <n v="2030"/>
    <n v="851"/>
    <n v="0"/>
    <m/>
    <m/>
    <m/>
    <m/>
    <s v="NA"/>
    <m/>
    <n v="0.37"/>
    <m/>
    <m/>
    <n v="536.13"/>
    <m/>
    <n v="761.23288714285707"/>
    <n v="838.10225142857121"/>
    <m/>
    <s v="http://cait.wri.org/indc/#/profile/South%20Korea"/>
    <m/>
    <s v="&quot;Korea plans to reduce its greenhouse gas emissions by 37% from the business-as-usual (BAU, 850.6 MtCO2eq) level by 2030 across all economic sectors.&quot; The INDC includes a section on adaptation."/>
    <s v="GHG target"/>
    <s v="Baseline scenario target"/>
    <m/>
    <s v="View the submission"/>
    <d v="2015-06-30T17:01:39"/>
  </r>
  <r>
    <x v="12"/>
    <n v="668.58902999999998"/>
    <n v="1126.3888888888889"/>
    <n v="1190"/>
    <s v="x"/>
    <m/>
    <m/>
    <m/>
    <s v=""/>
    <m/>
    <m/>
    <m/>
    <m/>
    <m/>
    <s v="NA"/>
    <m/>
    <m/>
    <m/>
    <m/>
    <s v="NA"/>
    <m/>
    <n v="784.81815857142851"/>
    <n v="881.6757657142856"/>
    <m/>
    <s v="http://www.imo.org/en/OurWork/Environment/PollutionPrevention/AirPollution/Pages/Greenhouse-Gas-Studies-2014.aspx"/>
    <m/>
    <m/>
    <m/>
    <m/>
    <m/>
    <m/>
    <m/>
  </r>
  <r>
    <x v="13"/>
    <n v="663.42494999999997"/>
    <n v="785.53470833333336"/>
    <n v="832.5"/>
    <s v="x"/>
    <s v="3. Baseline scenario target"/>
    <m/>
    <n v="2030"/>
    <n v="1110"/>
    <n v="0"/>
    <m/>
    <m/>
    <m/>
    <m/>
    <s v="NA"/>
    <m/>
    <n v="0.25"/>
    <m/>
    <m/>
    <n v="832.5"/>
    <m/>
    <n v="682.38163285714279"/>
    <n v="698.17886857142855"/>
    <m/>
    <s v="2030: 1110 MtCO2e http://cait.wri.org/indc_x000a_Federal Government of Mexico, 2013. National Climate Change Strategy. 10-20-40 Vision.  "/>
    <m/>
    <s v="&quot;Mexico is committed to reduce unconditionally 25% of its Greenhouse Gases and Short Lived Climate Pollutants emissions (below BAU) for the year 2030. This commitment implies a reduction of 22% of GHG and a reduction of 51% of Black Carbon._x000a_This commitment implies a net emissions peak starting from 2026, decoupling GHG emissions from economic growth: emissions intensity per unit of GDP will reduce by around 40% from 2013 to 2030.&quot; _x000a_Mexico also submitted an Annex on adaptation, which includes descriptions of Mexico's vulnerability to climate change, adaptation actions, and capacity building, transfer of technology and finance for adaptation. A conditional reduction commitment is also communicated in the INDC._x000a_"/>
    <s v="GHG target"/>
    <s v="Baseline scenario target (&quot;Emissions reduction relative to a baseline&quot;), also implies a trajectory target and intensity target."/>
    <m/>
    <s v="View the submission"/>
    <d v="2015-03-30T20:46:22"/>
  </r>
  <r>
    <x v="14"/>
    <n v="621.72672999999998"/>
    <n v="889.38530714285707"/>
    <n v="1112.4341214285714"/>
    <m/>
    <s v="0. Linear Projection"/>
    <m/>
    <m/>
    <s v=""/>
    <n v="0"/>
    <m/>
    <m/>
    <m/>
    <m/>
    <s v="NA"/>
    <m/>
    <m/>
    <m/>
    <m/>
    <s v="NA"/>
    <m/>
    <n v="889.38530714285707"/>
    <n v="1112.4341214285714"/>
    <m/>
    <m/>
    <m/>
    <s v="Bolivia presents its contribution &quot;in two dimensions: one linked to the structural solutions, and other results and national actions within the framework of holistic development.&quot;"/>
    <s v="Actions only"/>
    <s v="Not Applicable"/>
    <m/>
    <s v="View the submission (ES) View the submission (EN)"/>
    <d v="2015-10-12T13:53:14"/>
  </r>
  <r>
    <x v="15"/>
    <n v="551.14413000000002"/>
    <n v="551.14413000000002"/>
    <n v="551.14413000000002"/>
    <m/>
    <s v="0. Linear Projection"/>
    <m/>
    <m/>
    <s v=""/>
    <n v="0"/>
    <m/>
    <m/>
    <m/>
    <m/>
    <s v="NA"/>
    <m/>
    <m/>
    <m/>
    <m/>
    <s v="NA"/>
    <m/>
    <n v="551.14413000000002"/>
    <n v="551.14413000000002"/>
    <m/>
    <s v="NO INDC"/>
    <m/>
    <m/>
    <m/>
    <m/>
    <m/>
    <m/>
    <m/>
  </r>
  <r>
    <x v="16"/>
    <n v="549.11158"/>
    <n v="689.09900285714286"/>
    <n v="805.75518857142856"/>
    <m/>
    <s v="0. Linear Projection"/>
    <m/>
    <m/>
    <s v=""/>
    <n v="0"/>
    <m/>
    <m/>
    <m/>
    <m/>
    <s v="NA"/>
    <m/>
    <m/>
    <m/>
    <m/>
    <s v="NA"/>
    <m/>
    <n v="689.09900285714286"/>
    <n v="805.75518857142856"/>
    <m/>
    <s v="NO INDC"/>
    <m/>
    <m/>
    <m/>
    <m/>
    <m/>
    <m/>
    <m/>
  </r>
  <r>
    <x v="17"/>
    <n v="528.41621999999995"/>
    <n v="790.19064857142848"/>
    <n v="1008.3360057142856"/>
    <m/>
    <s v="0. Linear Projection"/>
    <m/>
    <m/>
    <s v=""/>
    <n v="0"/>
    <m/>
    <m/>
    <m/>
    <m/>
    <s v="NA"/>
    <m/>
    <m/>
    <m/>
    <m/>
    <s v="NA"/>
    <m/>
    <n v="790.19064857142848"/>
    <n v="1008.3360057142856"/>
    <m/>
    <m/>
    <m/>
    <s v="&quot;Myanmar would undertake mitigation actions in line with its sustainable development needs, conditional on availability of international support, as its contribution to global action to reduce future emissions of greenhouse gases. The document also presents planned and existing policies and strategies which will provide the policy framework to implement identified actions and prioritise future mitigation actions.&quot;_x000a_The INDC also includes a section on Adaptation."/>
    <s v="Actions only"/>
    <s v="Not Applicable"/>
    <m/>
    <s v="View the submission"/>
    <d v="2015-09-28T13:12:49"/>
  </r>
  <r>
    <x v="18"/>
    <n v="515.13408000000004"/>
    <n v="566.22356571428577"/>
    <n v="608.79813714285729"/>
    <m/>
    <s v="0. Linear Projection"/>
    <m/>
    <m/>
    <s v=""/>
    <n v="0"/>
    <m/>
    <m/>
    <m/>
    <m/>
    <s v="NA"/>
    <m/>
    <m/>
    <m/>
    <m/>
    <s v="NA"/>
    <m/>
    <n v="566.22356571428577"/>
    <n v="608.79813714285729"/>
    <m/>
    <m/>
    <m/>
    <s v="&quot;The Central African Republic aspires to reduce its emissions by 5% and 25%, respectively, in the 2030 and 2050 horizons in comparison to its reference BaU emissions and to increase its sequestration potential. With international support, it will emit around 33,076.1 kt eq-CO2 less in 2050 than the annual reference emissions._x000a_The Central African Republic also aspires to reduce emissions of short-lived climate pollutants (SLCP), which science has shown have a significant short-term climate-warming potential and harmful effects on health, agriculture and ecosystems.&quot;_x000a_The INDC also includes a section on adaptation."/>
    <s v="GHG target"/>
    <s v="Baseline scenario target"/>
    <m/>
    <s v="View the submission (EN) View the submission (FR)"/>
    <d v="2015-09-28T08:31:00"/>
  </r>
  <r>
    <x v="19"/>
    <n v="491.98227000000003"/>
    <n v="491.98227000000003"/>
    <n v="491.98227000000003"/>
    <m/>
    <s v="0. Linear Projection"/>
    <m/>
    <m/>
    <s v=""/>
    <n v="0"/>
    <m/>
    <m/>
    <m/>
    <m/>
    <s v="NA"/>
    <m/>
    <m/>
    <m/>
    <m/>
    <s v="NA"/>
    <m/>
    <n v="491.98227000000003"/>
    <n v="491.98227000000003"/>
    <m/>
    <s v="NO INDC"/>
    <m/>
    <m/>
    <m/>
    <m/>
    <m/>
    <m/>
    <m/>
  </r>
  <r>
    <x v="20"/>
    <n v="450.61578000000003"/>
    <n v="450.61578000000003"/>
    <n v="450.61578000000003"/>
    <m/>
    <s v="0. Linear Projection"/>
    <m/>
    <m/>
    <s v=""/>
    <n v="0"/>
    <m/>
    <m/>
    <m/>
    <m/>
    <s v="NA"/>
    <m/>
    <m/>
    <m/>
    <m/>
    <s v="NA"/>
    <m/>
    <n v="450.61578000000003"/>
    <n v="450.61578000000003"/>
    <m/>
    <m/>
    <m/>
    <s v="&quot;South Africa’s emissions by 2025 and 2030 will be in a range between 398 and 614 Mt CO2–eq, as defined in national policy.&quot;_x000a_&quot;The adaptation component of South Africa’s INDC will address adaptation through six goals, underpinned by key elements of adaptation planning, costing of adaptation investment requirements, equity, and means of implementation.&quot; [Further described below]"/>
    <s v="GHG target"/>
    <s v="Trajectory target"/>
    <m/>
    <s v="View the submission"/>
    <d v="2015-09-25T20:12:21"/>
  </r>
  <r>
    <x v="21"/>
    <n v="445.64008000000001"/>
    <n v="529.67862571428577"/>
    <n v="599.71074714285714"/>
    <m/>
    <s v="0. Linear Projection"/>
    <m/>
    <m/>
    <s v=""/>
    <n v="0"/>
    <m/>
    <m/>
    <m/>
    <m/>
    <s v="NA"/>
    <m/>
    <m/>
    <m/>
    <m/>
    <s v="NA"/>
    <m/>
    <n v="529.67862571428577"/>
    <n v="599.71074714285714"/>
    <m/>
    <m/>
    <m/>
    <s v="&quot;Up to 21 percent reduction in GHG emissions from the Business as Usual (BAU) level by 2030.&quot;"/>
    <s v="GHG target"/>
    <s v="Baseline scenario target"/>
    <m/>
    <s v="View the submission"/>
    <d v="2015-09-30T17:39:36"/>
  </r>
  <r>
    <x v="22"/>
    <n v="440.41167999999999"/>
    <n v="505.63680571428574"/>
    <n v="559.99107714285719"/>
    <m/>
    <s v="0. Linear Projection"/>
    <m/>
    <m/>
    <s v=""/>
    <n v="0"/>
    <m/>
    <m/>
    <m/>
    <m/>
    <s v="NA"/>
    <m/>
    <m/>
    <m/>
    <m/>
    <s v="NA"/>
    <m/>
    <n v="505.63680571428574"/>
    <n v="559.99107714285719"/>
    <m/>
    <m/>
    <m/>
    <s v="&quot;Thailand intends to reduce its greenhouse gas emissions by 20 percent from the projected business-as-usual (BAU) level by 2030. The level of contribution could increase up to 25 percent, subject to adequate and enhanced access to technology development and transfer, financial resources and capacity building support through a balanced and ambitious global agreement under the United Nations Framework Convention on Climate Change (UNFCCC).&quot;_x000a_The INDC also includes a section on Adaptation."/>
    <s v="GHG target"/>
    <s v="Baseline scenario target"/>
    <m/>
    <s v="View the submission"/>
    <d v="2015-10-01T11:57:53"/>
  </r>
  <r>
    <x v="23"/>
    <n v="415.03500000000003"/>
    <n v="656.95416666666665"/>
    <n v="750"/>
    <m/>
    <m/>
    <m/>
    <m/>
    <s v=""/>
    <m/>
    <m/>
    <m/>
    <m/>
    <m/>
    <s v="NA"/>
    <m/>
    <m/>
    <m/>
    <m/>
    <s v="NA"/>
    <m/>
    <n v="415.03500000000003"/>
    <n v="415.03500000000003"/>
    <m/>
    <s v="http://www.icao.int/Meetings/a38/Documents/WP/wp430_fr.pdf"/>
    <m/>
    <m/>
    <m/>
    <m/>
    <m/>
    <m/>
    <m/>
  </r>
  <r>
    <x v="24"/>
    <n v="404.90030000000002"/>
    <n v="404.90030000000002"/>
    <n v="404.90030000000002"/>
    <m/>
    <s v="0. Linear Projection"/>
    <m/>
    <m/>
    <s v=""/>
    <n v="0"/>
    <m/>
    <m/>
    <m/>
    <m/>
    <s v="NA"/>
    <m/>
    <m/>
    <m/>
    <m/>
    <s v="NA"/>
    <m/>
    <n v="404.90030000000002"/>
    <n v="404.90030000000002"/>
    <m/>
    <m/>
    <m/>
    <s v="Ukraine &quot;will not exceed 60% of 1990 GHG emisisons level in 2030.&quot;"/>
    <s v="GHG target"/>
    <s v="Base year target"/>
    <m/>
    <s v="View the submission"/>
    <d v="2015-09-30T09:27:49"/>
  </r>
  <r>
    <x v="25"/>
    <n v="380.30829"/>
    <n v="406.39590428571432"/>
    <n v="428.13558285714294"/>
    <m/>
    <s v="0. Linear Projection"/>
    <m/>
    <m/>
    <s v=""/>
    <n v="0"/>
    <m/>
    <m/>
    <m/>
    <m/>
    <s v="NA"/>
    <m/>
    <m/>
    <m/>
    <m/>
    <s v="NA"/>
    <m/>
    <n v="406.39590428571432"/>
    <n v="428.13558285714294"/>
    <m/>
    <m/>
    <m/>
    <s v="Mozambique communicated its mitigation contribution in the form of actions (policies/programmes) and also included an adaptation component in its INDC."/>
    <s v="Actions only"/>
    <s v="Not Applicable"/>
    <m/>
    <s v="View the submission"/>
    <d v="2015-10-01T21:14:20"/>
  </r>
  <r>
    <x v="26"/>
    <n v="380.29532"/>
    <n v="399.07504571428569"/>
    <n v="414.72481714285709"/>
    <m/>
    <s v="0. Linear Projection"/>
    <m/>
    <m/>
    <s v=""/>
    <n v="0"/>
    <m/>
    <m/>
    <m/>
    <m/>
    <s v="NA"/>
    <m/>
    <m/>
    <m/>
    <m/>
    <s v="NA"/>
    <m/>
    <n v="399.07504571428569"/>
    <n v="414.72481714285709"/>
    <m/>
    <m/>
    <m/>
    <s v="&quot;Argentina’s goal is to reduce GHG emissions by 15% in 2030 with respect to projected BAU emissions for that year. The goal includes, inter alia, actions linked to: the promotion of sustainable forest management, energy efficiency, biofuels, nuclear power, renewable energy, and transport modal shift. The criteria for selecting the actions include the potential for reducing /capturing GHG emissions and associate co-benefits, as well as the possibility of applying nationally developed technologies.&quot;_x000a_&quot;Argentina could increase its reduction goal under the following conditions: a) Adequate and predictable international financing; b) support for transfer, innovation and technology development; c) support for capacity building. In this case, a reduction of 30% GHG emissions could be achieved by 2030 compared to projected BAU emissions in the same year.&quot;"/>
    <s v="GHG target"/>
    <s v="Baseline scenario target"/>
    <m/>
    <s v="View the submission (EN) View the submission (ES)"/>
    <d v="2015-10-01T22:25:05"/>
  </r>
  <r>
    <x v="27"/>
    <n v="369.73457999999999"/>
    <n v="430.24874571428575"/>
    <n v="480.67721714285722"/>
    <m/>
    <s v="0. Linear Projection"/>
    <m/>
    <m/>
    <s v=""/>
    <n v="0"/>
    <m/>
    <m/>
    <m/>
    <m/>
    <s v="NA"/>
    <m/>
    <m/>
    <m/>
    <m/>
    <s v="NA"/>
    <m/>
    <n v="430.24874571428575"/>
    <n v="480.67721714285722"/>
    <m/>
    <s v="NO INDC"/>
    <m/>
    <m/>
    <m/>
    <m/>
    <m/>
    <m/>
    <m/>
  </r>
  <r>
    <x v="28"/>
    <n v="366.50220000000002"/>
    <n v="430.66890000000001"/>
    <n v="484.14115000000004"/>
    <m/>
    <s v="0. Linear Projection"/>
    <m/>
    <m/>
    <s v=""/>
    <n v="0"/>
    <m/>
    <m/>
    <m/>
    <m/>
    <s v="NA"/>
    <m/>
    <m/>
    <m/>
    <m/>
    <s v="NA"/>
    <m/>
    <n v="430.66890000000001"/>
    <n v="484.14115000000004"/>
    <m/>
    <m/>
    <m/>
    <s v="&quot;The Republic of Kazakhstan intends to achieve an economy-wide target of 15% [unconditional target] - 25% [conditional target] reduction in greenhouse gas emissions by 2030 compared to 1990.&quot;"/>
    <s v="GHG target"/>
    <s v="Base year target"/>
    <m/>
    <s v="View the submission"/>
    <d v="2015-09-28T17:06:06"/>
  </r>
  <r>
    <x v="29"/>
    <n v="325.84841999999998"/>
    <n v="356.05088571428564"/>
    <n v="381.21960714285706"/>
    <m/>
    <s v="0. Linear Projection"/>
    <m/>
    <m/>
    <s v=""/>
    <n v="0"/>
    <m/>
    <m/>
    <m/>
    <m/>
    <s v="NA"/>
    <m/>
    <m/>
    <m/>
    <m/>
    <s v="NA"/>
    <m/>
    <n v="356.05088571428564"/>
    <n v="381.21960714285706"/>
    <m/>
    <s v="NO INDC"/>
    <m/>
    <m/>
    <m/>
    <m/>
    <m/>
    <m/>
    <m/>
  </r>
  <r>
    <x v="30"/>
    <n v="320.25421999999998"/>
    <n v="320.25421999999998"/>
    <n v="320.25421999999998"/>
    <m/>
    <s v="0. Linear Projection"/>
    <m/>
    <m/>
    <s v=""/>
    <n v="0"/>
    <m/>
    <m/>
    <m/>
    <m/>
    <s v="NA"/>
    <m/>
    <m/>
    <m/>
    <m/>
    <s v="NA"/>
    <m/>
    <n v="320.25421999999998"/>
    <n v="320.25421999999998"/>
    <m/>
    <m/>
    <m/>
    <s v="&quot;Zambia’s INDC includes both mitigation and adaptation components based on her national circumstances and is in line with decisions 1/CP.19 and 1/CP.20. The successful implementation of Zambia’s INDC will result in an estimated total emission reduction of 38,000 GgCO2eq which translates to 47% (internationally supported efforts) against 2010 as a base year. This emission reduction is conditional and subject to the availability of international support in form of finance, technology and capacity building. The total budget for implementing both components is estimated at US$ 50 billion by the year 2030, out of this USD 35 billion is expected to come from external sources while $15 billion will be mobilized from domestic sources.&quot;"/>
    <s v="GHG target"/>
    <s v="Baseline scenario target"/>
    <m/>
    <s v="View the submission"/>
    <d v="2015-09-29T16:41:09"/>
  </r>
  <r>
    <x v="31"/>
    <n v="310.66406999999998"/>
    <n v="377.65346999999997"/>
    <n v="433.47796999999997"/>
    <m/>
    <s v="0. Linear Projection"/>
    <m/>
    <m/>
    <s v=""/>
    <n v="0"/>
    <m/>
    <m/>
    <m/>
    <m/>
    <s v="NA"/>
    <m/>
    <m/>
    <m/>
    <m/>
    <s v="NA"/>
    <m/>
    <n v="377.65346999999997"/>
    <n v="433.47796999999997"/>
    <m/>
    <m/>
    <m/>
    <s v="&quot;With domestic resources, by 2030 Viet Nam will reduce GHG emissions by 8% compared to BAU, in which:_x000a_- Emission intensity per unit of GDP will be reduced by 20% compared to the 2010 levels;_x000a_- Forest cover will increase to the level of 45%._x000a_The above-mentioned contribution could be increased up to 25% with international support.&quot;_x000a_The INDC also includes an adaptation component."/>
    <s v="GHG target and non-GHG target"/>
    <s v="Baseline scenario target"/>
    <m/>
    <s v="View the submission"/>
    <d v="2015-09-30T11:27:44"/>
  </r>
  <r>
    <x v="32"/>
    <n v="301.01013"/>
    <n v="301.01013"/>
    <n v="301.01013"/>
    <m/>
    <s v="0. Linear Projection"/>
    <m/>
    <m/>
    <s v=""/>
    <n v="0"/>
    <m/>
    <m/>
    <m/>
    <m/>
    <s v="NA"/>
    <m/>
    <m/>
    <m/>
    <m/>
    <s v="NA"/>
    <m/>
    <n v="301.01013"/>
    <n v="301.01013"/>
    <m/>
    <s v="NO INDC"/>
    <m/>
    <m/>
    <m/>
    <m/>
    <m/>
    <m/>
    <m/>
  </r>
  <r>
    <x v="33"/>
    <n v="295.49975000000001"/>
    <n v="339.82279571428575"/>
    <n v="376.75866714285718"/>
    <m/>
    <s v="0. Linear Projection"/>
    <m/>
    <m/>
    <s v=""/>
    <n v="0"/>
    <m/>
    <m/>
    <m/>
    <m/>
    <s v="NA"/>
    <m/>
    <m/>
    <m/>
    <m/>
    <s v="NA"/>
    <m/>
    <n v="339.82279571428575"/>
    <n v="376.75866714285718"/>
    <m/>
    <s v="NO INDC"/>
    <m/>
    <m/>
    <m/>
    <m/>
    <m/>
    <m/>
    <m/>
  </r>
  <r>
    <x v="34"/>
    <n v="281.92136999999997"/>
    <n v="304.8617099999999"/>
    <n v="323.97865999999988"/>
    <m/>
    <s v="0. Linear Projection"/>
    <m/>
    <m/>
    <s v=""/>
    <n v="0"/>
    <m/>
    <m/>
    <m/>
    <m/>
    <s v="NA"/>
    <m/>
    <m/>
    <m/>
    <m/>
    <s v="NA"/>
    <m/>
    <n v="304.8617099999999"/>
    <n v="323.97865999999988"/>
    <m/>
    <s v="NO INDC"/>
    <m/>
    <m/>
    <m/>
    <m/>
    <m/>
    <m/>
    <m/>
  </r>
  <r>
    <x v="35"/>
    <n v="279.09838000000002"/>
    <n v="306.89828285714287"/>
    <n v="330.06486857142863"/>
    <m/>
    <s v="0. Linear Projection"/>
    <m/>
    <m/>
    <s v=""/>
    <n v="0"/>
    <m/>
    <m/>
    <m/>
    <m/>
    <s v="NA"/>
    <m/>
    <m/>
    <m/>
    <m/>
    <s v="NA"/>
    <m/>
    <n v="306.89828285714287"/>
    <n v="330.06486857142863"/>
    <m/>
    <s v="NO INDC"/>
    <m/>
    <m/>
    <m/>
    <m/>
    <m/>
    <m/>
    <m/>
  </r>
  <r>
    <x v="36"/>
    <n v="235.35311999999999"/>
    <n v="235.35311999999999"/>
    <n v="235.35311999999999"/>
    <m/>
    <s v="0. Linear Projection"/>
    <m/>
    <m/>
    <s v=""/>
    <n v="0"/>
    <m/>
    <m/>
    <m/>
    <m/>
    <s v="NA"/>
    <m/>
    <m/>
    <m/>
    <m/>
    <s v="NA"/>
    <m/>
    <n v="235.35311999999999"/>
    <n v="235.35311999999999"/>
    <m/>
    <m/>
    <m/>
    <s v="&quot;Tanzania will reduce greenhouse gas emissions economy wide between 10-20% by 2030 relative to the BAU scenario of 138 - 153 Million tones of carbon dioxide equivalent (MtCO2e)- gross emissions, depending on the baseline efficiency improvements, consistent with its sustainable development agenda. The emissions reduction is subject to review after the first Biennial Update Report (BUR).&quot;_x000a_&quot;Tanzania will embark on a climate resilient development pathway. In doing so the adaptation contributions will reduce climate related disasters from 70% to 50%, and significantly reduce the impacts of spatial and temporal variability of declining rainfall, frequent droughts and floods which have long term implications to all productive sectors and ecosystems, particularly the agricultural sector. Access to clean and safe water will be increased from 60% to 75% and, based on a conservative and a worst-case scenario of 50cm and 1m sea-level rise, the contributions will verifiably reduce the impacts of sea level rise to the island and coastal communities, infrastructure and ecosystems.&quot;"/>
    <s v="GHG target"/>
    <s v="Baseline scenario target"/>
    <m/>
    <s v="View the submission"/>
    <d v="2015-09-29T17:02:33"/>
  </r>
  <r>
    <x v="37"/>
    <n v="204.88872000000001"/>
    <n v="257.62105714285713"/>
    <n v="301.56467142857144"/>
    <m/>
    <s v="0. Linear Projection"/>
    <m/>
    <m/>
    <s v=""/>
    <n v="0"/>
    <m/>
    <m/>
    <m/>
    <m/>
    <s v="NA"/>
    <m/>
    <m/>
    <m/>
    <m/>
    <s v="NA"/>
    <m/>
    <n v="257.62105714285713"/>
    <n v="301.56467142857144"/>
    <m/>
    <m/>
    <m/>
    <s v="&quot;In the post-2020 period the United Arab Emirates will continue to expand its ambitious actions to limit emissions and improve resilience through economic diversification, in accordance with Decisions 1/CP.19 and 1/CP.20. The UAE’s actions are based on a strategy of economic diversification that will yield mitigation and adaptation cobenefits, consistent with the approach adopted under Decision 24/CP.18._x000a_To this end, the UAE will pursue a portfolio of actions, including an increase of clean energy to 24% of the total energy mix by 2021.&quot;"/>
    <s v="Non-GHG target and actions"/>
    <s v="Not Applicable"/>
    <m/>
    <s v="View the submission"/>
    <d v="2015-10-22T16:25:34"/>
  </r>
  <r>
    <x v="38"/>
    <n v="185.29217"/>
    <n v="185.29217"/>
    <n v="185.29217"/>
    <m/>
    <s v="0. Linear Projection"/>
    <m/>
    <m/>
    <s v=""/>
    <n v="0"/>
    <m/>
    <m/>
    <m/>
    <m/>
    <s v="NA"/>
    <m/>
    <m/>
    <m/>
    <m/>
    <s v="NA"/>
    <m/>
    <n v="185.29217"/>
    <n v="185.29217"/>
    <m/>
    <m/>
    <m/>
    <s v="&quot;Ethiopia intends to limit its net greenhouse gas (GHG) emissions in 2030 to 145 Mt CO2e or lower. This would constitute a 255 MtCO2e reduction from the projected ‘business-asusual’ (BAU) emissions in 2030 or a 64% reduction from the BAU scenario in 2030. Ethiopia also intends to undertake adaptation initiatives to reduce the vulnerability of its population, environment and economy to the adverse effects of climate change, based on its Climate Resilient Green Economy Strategy (CRGE).&quot;"/>
    <s v="GHG target"/>
    <s v="Fixed level target"/>
    <m/>
    <s v="View the submission"/>
    <d v="2015-06-10T14:17:39"/>
  </r>
  <r>
    <x v="39"/>
    <n v="183.30055999999999"/>
    <n v="210.90815428571426"/>
    <n v="233.91448285714281"/>
    <m/>
    <s v="0. Linear Projection"/>
    <m/>
    <m/>
    <s v=""/>
    <n v="0"/>
    <m/>
    <m/>
    <m/>
    <m/>
    <s v="NA"/>
    <m/>
    <m/>
    <m/>
    <m/>
    <s v="NA"/>
    <m/>
    <n v="210.90815428571426"/>
    <n v="233.91448285714281"/>
    <m/>
    <m/>
    <m/>
    <s v="&quot;The INDC of Bangladesh consists of the following elements:_x000a_Mitigation contribution:_x000a_An unconditional contribution to reduce GHG emissions by 5% from Business as Usual (BAU) levels by 2030 in the power, transport and industry sectors, based on existing resources._x000a_A conditional 15% reduction in GHG emissions from BAU levels by 2030 in the power, transport, and industry sectors, subject to appropriate international support in the form of finance, investment, technology development and transfer, and capacity building._x000a_A number of further mitigation actions in other sectors which it intends to achieve subject to the provision of additional international resources._x000a_Adaptation component:_x000a_An outline of what Bangladesh has already done on adaptation and what the next steps are, including the long-term vision for adaptation in Bangladesh and synergies with mitigation measures._x000a_INDC implementation:_x000a_Proposals for governance and coordination of INDC implementation and an outline of key next steps._x000a_Support for INDC implementation:_x000a_A qualitative description of Bangladesh’s support needs and an outline of plans to further quantify this, along with some examples of indicative costs of taking action on mitigation and adaptation.&quot;"/>
    <s v="GHG target"/>
    <s v="Baseline scenario target"/>
    <m/>
    <s v="View the submission"/>
    <d v="2015-09-25T08:46:17"/>
  </r>
  <r>
    <x v="40"/>
    <n v="177.22375"/>
    <n v="185.49972999999997"/>
    <n v="192.39637999999997"/>
    <m/>
    <s v="0. Linear Projection"/>
    <m/>
    <m/>
    <s v=""/>
    <n v="0"/>
    <m/>
    <m/>
    <m/>
    <m/>
    <s v="NA"/>
    <m/>
    <m/>
    <m/>
    <m/>
    <s v="NA"/>
    <m/>
    <n v="185.49972999999997"/>
    <n v="192.39637999999997"/>
    <m/>
    <s v="NO INDC"/>
    <m/>
    <m/>
    <m/>
    <m/>
    <m/>
    <m/>
    <m/>
  </r>
  <r>
    <x v="41"/>
    <n v="176.47123000000002"/>
    <n v="202.38242714285718"/>
    <n v="223.97509142857149"/>
    <m/>
    <s v="0. Linear Projection"/>
    <m/>
    <m/>
    <s v=""/>
    <n v="0"/>
    <m/>
    <m/>
    <m/>
    <m/>
    <s v="NA"/>
    <m/>
    <m/>
    <m/>
    <m/>
    <s v="NA"/>
    <m/>
    <n v="202.38242714285718"/>
    <n v="223.97509142857149"/>
    <m/>
    <m/>
    <m/>
    <s v="“Une réduction des émissions de gaz à effet de serre de 7 à 22%, à l’horizon 2030, par rapport à un scénario de référence (Business As Usual - BAU), subordonnée aux soutiens en matière de financements extérieurs, de développement et de transfert technologique et de renforcement des capacités."/>
    <s v="GHG target"/>
    <s v="Baseline scenario target"/>
    <m/>
    <s v="View the submission"/>
    <d v="2015-09-04T13:11:08"/>
  </r>
  <r>
    <x v="42"/>
    <n v="173.41176999999999"/>
    <n v="192.94945857142858"/>
    <n v="209.2308657142857"/>
    <m/>
    <s v="0. Linear Projection"/>
    <m/>
    <m/>
    <s v=""/>
    <n v="0"/>
    <m/>
    <m/>
    <m/>
    <m/>
    <s v="NA"/>
    <m/>
    <m/>
    <m/>
    <m/>
    <s v="NA"/>
    <m/>
    <n v="192.94945857142858"/>
    <n v="209.2308657142857"/>
    <m/>
    <m/>
    <m/>
    <s v="&quot;The Republic of Colombia commits to reduce its greenhouse gas emissions by 20% with respect to the projected Business-as-Usual Scenario (BAU) by 2030.&quot;_x000a_&quot;Subject to the provision of international support, Colombia could increase its ambition from 20% reduction with respect to BAU to 30% with respect to BAU by 2030.&quot;_x000a_The INDC also inlucdes a section on adaptation."/>
    <s v="GHG target"/>
    <s v="Baseline scenario target"/>
    <m/>
    <s v="View the submission (Spanish) View the submission (English)"/>
    <d v="2015-09-07T08:48:42"/>
  </r>
  <r>
    <x v="43"/>
    <n v="167.29755"/>
    <n v="185.18083285714286"/>
    <n v="200.0835685714286"/>
    <m/>
    <s v="0. Linear Projection"/>
    <m/>
    <m/>
    <s v=""/>
    <n v="0"/>
    <m/>
    <m/>
    <m/>
    <m/>
    <s v="NA"/>
    <m/>
    <m/>
    <m/>
    <m/>
    <s v="NA"/>
    <m/>
    <n v="185.18083285714286"/>
    <n v="200.0835685714286"/>
    <m/>
    <m/>
    <m/>
    <s v="&quot;The Philippines intends to undertake GHG (CO2e) emissions reduction of about 70% by 2030 relative to its BAU scenario of 2000-2030. Reduction of CO2e emissions will come from energy, transport, waste, forestry and industry sectors. The mitigation contribution is conditioned on the extent of financial resources, including technology development and transfer, and capacity building, that will be made available to the Philippines.&quot;_x000a_The INDC also includes a section on Adaptation. See full INDC for more information."/>
    <s v="GHG target"/>
    <s v="Baseline scenario target"/>
    <m/>
    <s v="View the submission"/>
    <d v="2015-10-01T11:01:32"/>
  </r>
  <r>
    <x v="44"/>
    <n v="161.71874"/>
    <n v="254.52496571428571"/>
    <n v="331.8634871428572"/>
    <m/>
    <s v="0. Linear Projection"/>
    <m/>
    <m/>
    <s v=""/>
    <n v="0"/>
    <m/>
    <m/>
    <m/>
    <m/>
    <s v="NA"/>
    <m/>
    <m/>
    <m/>
    <m/>
    <s v="NA"/>
    <m/>
    <n v="254.52496571428571"/>
    <n v="331.8634871428572"/>
    <m/>
    <m/>
    <m/>
    <s v="&quot;Lao PDR (People’s Democratic Republic) has identified a number of actions which it intends to undertake in order reduce its future GHG emissions, subject to the provision of international support. These are outlined in Table 1 together with preliminary estimates of the projected emissions reductions which will occur as a result. These estimates have been drawn from a variety of sources and need to be reviewed and updated to address consistency and accuracy in analytical methods once more reliable data and information are available.&quot;_x000a_The INDC includes Adaptation section."/>
    <s v="Actions only"/>
    <s v="Not Applicable"/>
    <m/>
    <s v="View the submission"/>
    <d v="2015-10-01T11:24:31"/>
  </r>
  <r>
    <x v="45"/>
    <n v="155.52951000000002"/>
    <n v="182.03049000000004"/>
    <n v="204.11464000000007"/>
    <m/>
    <s v="0. Linear Projection"/>
    <m/>
    <m/>
    <s v=""/>
    <n v="0"/>
    <m/>
    <m/>
    <m/>
    <m/>
    <s v="NA"/>
    <m/>
    <m/>
    <m/>
    <m/>
    <s v="NA"/>
    <m/>
    <n v="182.03049000000004"/>
    <n v="204.11464000000007"/>
    <m/>
    <s v="NO INDC"/>
    <m/>
    <m/>
    <m/>
    <m/>
    <m/>
    <m/>
    <m/>
  </r>
  <r>
    <x v="46"/>
    <n v="127.39959"/>
    <n v="149.81138999999999"/>
    <n v="168.48788999999999"/>
    <m/>
    <s v="0. Linear Projection"/>
    <m/>
    <m/>
    <s v=""/>
    <n v="0"/>
    <m/>
    <m/>
    <m/>
    <m/>
    <s v="NA"/>
    <m/>
    <m/>
    <m/>
    <m/>
    <s v="NA"/>
    <m/>
    <n v="149.81138999999999"/>
    <n v="168.48788999999999"/>
    <m/>
    <m/>
    <m/>
    <s v="Cambodia has proposed a 27% reduction in emissions below BAU by 2030, as well as a LULUCF contribution of 4.7 tCO2e/ha/year._x000a_&quot;Cambodia wishes to propose a GHG mitigation contribution for the period 2020 - 2030, conditional upon the availability of support from the international community, in particular in accordance with Article 4.3 of the UNFCCC. Significantly, despite Cambodia's status as an LDC, Cambodia is implementing actions in accordance with our sustainable development needs that also address climate change:_x000a_(i)Energy industries, manufacturing industries, transport, and other sectors: Cambodia intends to undertake actions as listed in Table 1, the impact of which is expected to be a maximum reduction of 3,100 Gg CO2eq compared to baseline emissions of 11,600 Gg CO2eq by 2030._x000a_(ii) LULUCF: Cambodia intends to undertake voluntary and conditional actions to achieve the target of increasing forest cover to 60% of national land area by 2030. In absence of any actions the net sequestration from LULUCF is expected to 6 reduce to 7,897 GgCO2in 2030 compared to projected sequestration of 18,492 GgCO2 in 2010.&quot;_x000a_The INDC also includes a section on Adaptation."/>
    <s v="GHG target"/>
    <s v="Baseline scenario target"/>
    <m/>
    <s v="View the submission"/>
    <d v="2015-09-30T14:59:39"/>
  </r>
  <r>
    <x v="47"/>
    <n v="120.68789"/>
    <n v="137.05384142857142"/>
    <n v="150.69213428571427"/>
    <m/>
    <s v="0. Linear Projection"/>
    <m/>
    <m/>
    <s v=""/>
    <n v="0"/>
    <m/>
    <m/>
    <m/>
    <m/>
    <s v="NA"/>
    <m/>
    <m/>
    <m/>
    <m/>
    <s v="NA"/>
    <m/>
    <n v="137.05384142857142"/>
    <n v="150.69213428571427"/>
    <m/>
    <m/>
    <m/>
    <s v="Reduce CO2 emissions per unit of GDP by 30% from 2007 level by 2030. Conditional on international monetary contributions, reduce CO2 emissions per unit of GDP by 35%-45% from 2007 level by 2030. Sustainable management and restoration of 100,000 hectares of principally native forest, representing sequestration of around 600,000 tons of CO2e per year, from 2030. Reforestation of 100,000 ha representing capture of 900,000-1,200,000 tons CO2e per year from 2030."/>
    <s v="GHG target and non-GHG target"/>
    <s v="Intensity target"/>
    <m/>
    <s v="View the submission"/>
    <d v="2015-09-29T02:30:16"/>
  </r>
  <r>
    <x v="48"/>
    <n v="117.93260000000001"/>
    <n v="117.93260000000001"/>
    <n v="117.93260000000001"/>
    <m/>
    <s v="0. Linear Projection"/>
    <m/>
    <m/>
    <s v=""/>
    <n v="0"/>
    <m/>
    <m/>
    <m/>
    <m/>
    <s v="NA"/>
    <m/>
    <m/>
    <m/>
    <m/>
    <s v="NA"/>
    <m/>
    <n v="117.93260000000001"/>
    <n v="117.93260000000001"/>
    <m/>
    <m/>
    <m/>
    <s v="&quot;In 2030, Madagascar aims to reduce approximately 30 MtCO2 of its emissions of GHG, representing 14% of national emissions, compared to the BAU scenario, with projections based of GHG inventory from year 2000 to 2010. This reduction is additive to the absorptions increase of the LULUCF sector, which estimated at 61 MtCO2 in 2030. Total increase in GHG absorption is expected at 32%, compared to the BAU scenario.&quot;"/>
    <s v="GHG target"/>
    <s v="Baseline scenario target"/>
    <m/>
    <s v="View the submission"/>
    <d v="2015-09-24T10:48:12"/>
  </r>
  <r>
    <x v="49"/>
    <n v="109.89496000000001"/>
    <n v="112.75590571428573"/>
    <n v="115.14002714285716"/>
    <m/>
    <s v="0. Linear Projection"/>
    <m/>
    <m/>
    <s v=""/>
    <n v="0"/>
    <m/>
    <m/>
    <m/>
    <m/>
    <s v="NA"/>
    <m/>
    <m/>
    <m/>
    <m/>
    <s v="NA"/>
    <m/>
    <n v="112.75590571428573"/>
    <n v="115.14002714285716"/>
    <m/>
    <s v="NO INDC"/>
    <m/>
    <m/>
    <m/>
    <m/>
    <m/>
    <m/>
    <m/>
  </r>
  <r>
    <x v="50"/>
    <n v="109.79602"/>
    <n v="109.79602"/>
    <n v="109.79602"/>
    <m/>
    <s v="0. Linear Projection"/>
    <m/>
    <m/>
    <s v=""/>
    <n v="0"/>
    <m/>
    <m/>
    <m/>
    <m/>
    <s v="NA"/>
    <m/>
    <m/>
    <m/>
    <m/>
    <s v="NA"/>
    <m/>
    <n v="109.79602"/>
    <n v="109.79602"/>
    <m/>
    <m/>
    <m/>
    <s v="Unconditional emissions reduction of 18.2% compared to the baseline in 2030, or about 41,700 GgCO2e. Conditional emissions reduction of 71% in 2030, or a cumulative reduction of 162,000 GgCO2e."/>
    <s v="GHG target"/>
    <s v="Baseline scenario target"/>
    <s v="Please note that the INDC was submitted only in French. WRI did its best to translate the INDC language. If any errors are identified, please contact us at wcait@wri.org_x000a_&quot;Réduction inconditionnelle de 18,2% des émissions du pays par rapport au scénario de référence à l’horizon 2030, soit environ 41 700 GgCO2e. Réduction conditionnelle de 71% des émissions du pays à l’horizon 2030, soit une réduction cumulée de 162 000 GgCO2e.&quot;"/>
    <s v="View the submission"/>
    <d v="2015-09-28T20:28:28"/>
  </r>
  <r>
    <x v="51"/>
    <n v="109.64724000000001"/>
    <n v="126.49654285714287"/>
    <n v="140.53762857142857"/>
    <m/>
    <s v="0. Linear Projection"/>
    <m/>
    <m/>
    <s v=""/>
    <n v="0"/>
    <m/>
    <m/>
    <m/>
    <m/>
    <s v="NA"/>
    <m/>
    <m/>
    <m/>
    <m/>
    <s v="NA"/>
    <m/>
    <n v="126.49654285714287"/>
    <n v="140.53762857142857"/>
    <m/>
    <m/>
    <m/>
    <s v="&quot;In order to contribute to the prevention of dangerous climate change, the Republic of Belarus submits its intended nationally determined contribution to these efforts and undertakes by 2030 to reduce greenhouse gas emissions by at least 28 per cent of the 1990 level, excluding emissions and removals in the land use, land-use change and forestry sector and without any additional conditions (the commitments do not imply the use of international carbon market mechanisms or mobilizing foreign financial resources for the implementation of best available technologies).&quot;_x000a_The INDC includes a section on adaptation."/>
    <s v="GHG target and non-GHG target"/>
    <s v="Base year target"/>
    <m/>
    <s v="View the submission"/>
    <d v="2015-09-25T19:08:09"/>
  </r>
  <r>
    <x v="52"/>
    <n v="107.78429"/>
    <n v="107.78429"/>
    <n v="107.78429"/>
    <m/>
    <s v="0. Linear Projection"/>
    <m/>
    <m/>
    <s v=""/>
    <n v="0"/>
    <m/>
    <m/>
    <m/>
    <m/>
    <s v="NA"/>
    <m/>
    <m/>
    <m/>
    <m/>
    <s v="NA"/>
    <m/>
    <n v="107.78429"/>
    <n v="107.78429"/>
    <m/>
    <m/>
    <m/>
    <s v="&quot;Ghana's emission reduction goal is to unconditionally lower its GHG emissions by 15 percent relative to a business-as-usual (BAU) scenario emission of 73.95MtCO2e 2 by 2030.&quot;"/>
    <s v="GHG target"/>
    <s v="Baseline scenario target"/>
    <m/>
    <s v="View the submission"/>
    <d v="2015-09-23T21:05:00"/>
  </r>
  <r>
    <x v="53"/>
    <n v="103.15512"/>
    <n v="138.9548057142857"/>
    <n v="168.78787714285713"/>
    <m/>
    <s v="0. Linear Projection"/>
    <m/>
    <m/>
    <s v=""/>
    <n v="0"/>
    <m/>
    <m/>
    <m/>
    <m/>
    <s v="NA"/>
    <m/>
    <m/>
    <m/>
    <m/>
    <s v="NA"/>
    <m/>
    <n v="138.9548057142857"/>
    <n v="168.78787714285713"/>
    <m/>
    <s v="NO INDC"/>
    <m/>
    <m/>
    <m/>
    <m/>
    <m/>
    <m/>
    <m/>
  </r>
  <r>
    <x v="54"/>
    <n v="101.34899"/>
    <n v="118.00017285714284"/>
    <n v="131.87615857142856"/>
    <m/>
    <s v="0. Linear Projection"/>
    <m/>
    <m/>
    <s v=""/>
    <n v="0"/>
    <m/>
    <m/>
    <m/>
    <m/>
    <s v="NA"/>
    <m/>
    <m/>
    <m/>
    <m/>
    <s v="NA"/>
    <m/>
    <n v="118.00017285714284"/>
    <n v="131.87615857142856"/>
    <m/>
    <m/>
    <m/>
    <s v="A 13% greenhouse gas (GHG) emissions reduction in 2030 compared to 1994 (Initial National Communication of the Republic of Guinea), excluding land-use change and forestry (LULUCF). "/>
    <s v="GHG target"/>
    <s v="Base year target"/>
    <s v="Please note that the INDC was submitted only in French. WRI did its best to translate the INDC language. If any errors are identified, please contact us at wcait@wri.org_x000a_“- 13% d’émissions de gaz à effet de serre (GES) en 2030 par rapport à 1994 (Communication Nationale Initiale de la République de Guinée), hors Changement utilisation des terres et foresterie (CUTF)”"/>
    <s v="View the submission"/>
    <d v="2015-10-01T13:41:52"/>
  </r>
  <r>
    <x v="55"/>
    <n v="100.92214"/>
    <n v="100.92214"/>
    <n v="100.92214"/>
    <m/>
    <s v="0. Linear Projection"/>
    <m/>
    <m/>
    <s v=""/>
    <n v="0"/>
    <m/>
    <m/>
    <m/>
    <m/>
    <s v="NA"/>
    <m/>
    <m/>
    <m/>
    <m/>
    <s v="NA"/>
    <m/>
    <n v="100.92214"/>
    <n v="100.92214"/>
    <m/>
    <m/>
    <m/>
    <s v="Reducing GHG emissions by 32% compared to a reference scenario for the target year (2035), and conditional on the support of the international community in the form of financing, capacity building, and technology transfers."/>
    <s v="GHG target"/>
    <s v="Baseline scenario target"/>
    <s v="“Réduction des émissions de GES à hauteur de 32% par rapport à un scénario de référence pour l’année cible (2035), et conditionnée au soutien de la communauté internationale sous forme de  financement, d’actions de renforcements de capacité et de transfert de technologies.”"/>
    <s v="View the submission"/>
    <d v="2015-09-28T14:18:36"/>
  </r>
  <r>
    <x v="56"/>
    <n v="99.467119999999994"/>
    <n v="106.36751428571426"/>
    <n v="112.11784285714283"/>
    <m/>
    <s v="0. Linear Projection"/>
    <m/>
    <m/>
    <s v=""/>
    <n v="0"/>
    <m/>
    <m/>
    <m/>
    <m/>
    <s v="NA"/>
    <m/>
    <m/>
    <m/>
    <m/>
    <s v="NA"/>
    <m/>
    <n v="106.36751428571426"/>
    <n v="112.11784285714283"/>
    <m/>
    <s v="NO INDC"/>
    <m/>
    <m/>
    <m/>
    <m/>
    <m/>
    <m/>
    <m/>
  </r>
  <r>
    <x v="57"/>
    <n v="92.178070000000005"/>
    <n v="103.32300142857144"/>
    <n v="112.61044428571432"/>
    <m/>
    <s v="0. Linear Projection"/>
    <m/>
    <m/>
    <s v=""/>
    <n v="0"/>
    <m/>
    <m/>
    <m/>
    <m/>
    <s v="NA"/>
    <m/>
    <m/>
    <m/>
    <m/>
    <s v="NA"/>
    <m/>
    <n v="103.32300142857144"/>
    <n v="112.61044428571432"/>
    <m/>
    <m/>
    <m/>
    <s v="&quot;Turkmenistan considering all acceptable development options and submission of INDC and taking into account national interests and capabilities of the country, as well as analyzing developed by countries INDCs choose the contribution Type 3 (GHG goal/target), which uses a target indicator attached to per unit of GDP. Specific greenhouse gas emissions per unit of GDP are the indicator that can reflect the country's potential to reduce greenhouse gas emissions.&quot;_x000a_&quot;If financial and technological support is provided by developed countries, Turkmenistan could achieve zero growth in emissions and even reduce them up to 2030.&quot;"/>
    <s v="GHG target"/>
    <s v="Intensity target"/>
    <m/>
    <s v="View the submission"/>
    <d v="2015-09-30T11:54:20"/>
  </r>
  <r>
    <x v="58"/>
    <n v="84.044429999999991"/>
    <n v="94.922772857142832"/>
    <n v="103.98805857142855"/>
    <m/>
    <s v="0. Linear Projection"/>
    <m/>
    <m/>
    <s v=""/>
    <n v="0"/>
    <m/>
    <m/>
    <m/>
    <m/>
    <s v="NA"/>
    <m/>
    <m/>
    <m/>
    <m/>
    <s v="NA"/>
    <m/>
    <n v="94.922772857142832"/>
    <n v="103.98805857142855"/>
    <m/>
    <m/>
    <m/>
    <s v="&quot;Israel intends to achieve an economy-wide unconditional target of reducing its per capita greenhouse gas emissions to 7.7 tCO2e by 2030 which constitutes a reduction of 26% below the level in 2005 of 10.4 tCO2e per capita. An interim target of 8.8 tCO2e per capita is expected by 2025.&quot;"/>
    <s v="GHG target"/>
    <s v="Intensity target"/>
    <m/>
    <s v="View the submission"/>
    <d v="2015-09-30T05:44:50"/>
  </r>
  <r>
    <x v="59"/>
    <n v="82.129130000000004"/>
    <n v="92.584035714285719"/>
    <n v="101.29645714285715"/>
    <m/>
    <s v="0. Linear Projection"/>
    <m/>
    <m/>
    <s v=""/>
    <n v="0"/>
    <m/>
    <m/>
    <m/>
    <m/>
    <s v="NA"/>
    <m/>
    <m/>
    <m/>
    <m/>
    <s v="NA"/>
    <m/>
    <n v="92.584035714285719"/>
    <n v="101.29645714285715"/>
    <m/>
    <s v="NO INDC"/>
    <m/>
    <m/>
    <m/>
    <m/>
    <m/>
    <m/>
    <m/>
  </r>
  <r>
    <x v="60"/>
    <n v="82.110280000000003"/>
    <n v="131.75755428571429"/>
    <n v="173.13028285714287"/>
    <m/>
    <s v="0. Linear Projection"/>
    <m/>
    <m/>
    <s v=""/>
    <n v="0"/>
    <m/>
    <m/>
    <m/>
    <m/>
    <s v="NA"/>
    <m/>
    <m/>
    <m/>
    <m/>
    <s v="NA"/>
    <m/>
    <n v="131.75755428571429"/>
    <n v="173.13028285714287"/>
    <m/>
    <m/>
    <m/>
    <s v="&quot;Botswana intends to achieve an overall emissions reduction of 15% by 2030, taking 2010 as the base year.&quot;"/>
    <s v="GHG target"/>
    <s v="Base year target"/>
    <m/>
    <s v="View the submission"/>
    <d v="2015-10-01T16:46:54"/>
  </r>
  <r>
    <x v="61"/>
    <n v="80.725080000000005"/>
    <n v="80.725080000000005"/>
    <n v="80.725080000000005"/>
    <m/>
    <s v="0. Linear Projection"/>
    <m/>
    <m/>
    <s v=""/>
    <n v="0"/>
    <m/>
    <m/>
    <m/>
    <m/>
    <s v="NA"/>
    <m/>
    <m/>
    <m/>
    <m/>
    <s v="NA"/>
    <m/>
    <n v="80.725080000000005"/>
    <n v="80.725080000000005"/>
    <m/>
    <m/>
    <m/>
    <s v="&quot;For mitigation, Uganda is to focus on implementation of a series of policies and measures in the energy supply, forestry and wetland sectors. In the business-as-usual (BAU) scenario the estimated emissions in 2030 will be 77.3 Million tons of carbon dioxide equivalent per year (MtCO2eq/yr). The estimated potential cumulative impact of the policies and measures could result in approximately 22% reduction of national green house gas emissions in 2030 compared to business-as-usual. Uganda proposes to implement the identified policies and measures, and their impact may be higher or lower than these estimations illustrate.&quot;_x000a_&quot;In submitting this INDC, Uganda’s priority is adaptation.&quot;"/>
    <s v="Actions only"/>
    <s v="Not Applicable"/>
    <m/>
    <s v="View the submission"/>
    <d v="2015-10-16T13:18:55"/>
  </r>
  <r>
    <x v="62"/>
    <n v="80.436720000000008"/>
    <n v="89.363545714285735"/>
    <n v="96.802567142857185"/>
    <m/>
    <s v="0. Linear Projection"/>
    <m/>
    <m/>
    <s v=""/>
    <n v="0"/>
    <m/>
    <m/>
    <m/>
    <m/>
    <s v="NA"/>
    <m/>
    <m/>
    <m/>
    <m/>
    <s v="NA"/>
    <m/>
    <n v="89.363545714285735"/>
    <n v="96.802567142857185"/>
    <m/>
    <m/>
    <m/>
    <s v="&quot;Morocco’s commitment is to reduce its GHG emissions by 32% by 2030 compared to &quot;business as usual&quot; projected emissions. This commitment is contingent upon gaining access to new sources of finance and enhanced support, compared to that received over the past years, within the context of a new legally-binding agreement under the auspices of the UNFCCC. This target translates into a cumulative reduction of 401 Mt CO2eq over the period 2020­-2030. Meeting this target will require an overall investment in the order of USD 45 billion, of which USD 35 billion is conditional upon international support through new climate finance mechanisms, such as the Green Climate Fund.&quot;_x000a_Morocco’s mitigation target is divided into a conditional and unconditional target: The unconditional target is a 13% reduction in GHG emissions by 2030 compared to a business as usual (BAU) scenario, while the conditional target is an additional 19% reduction achievable under certain conditions, which would bring the total GHG reduction to 32% below BAU emission levels by 2030. Note: Morocco reserves the right to revise said BAU scenario on the basis of new analysis by 2020._x000a_Morocco has also submitted a section on adaptation, outlining its vision, goals, needs, and system for monitoring and evaluation."/>
    <s v="GHG target"/>
    <s v="Baseline scenario target"/>
    <m/>
    <s v="View the submission (English); View the submission (French)"/>
    <d v="2015-06-05T19:41:45"/>
  </r>
  <r>
    <x v="63"/>
    <n v="78.130979999999994"/>
    <n v="78.130979999999994"/>
    <n v="78.130979999999994"/>
    <m/>
    <s v="0. Linear Projection"/>
    <m/>
    <m/>
    <s v=""/>
    <n v="0"/>
    <m/>
    <m/>
    <m/>
    <m/>
    <s v="NA"/>
    <m/>
    <m/>
    <m/>
    <m/>
    <s v="NA"/>
    <m/>
    <n v="78.130979999999994"/>
    <n v="78.130979999999994"/>
    <m/>
    <m/>
    <m/>
    <s v="&quot;New Zealand commits to reduce GHG emissions to 30% below 2005 levels by 2030. (This responsibility target corresponds to a reduction of 11% from 1990 levels.)_x000a_New Zealand’s INDC will remain provisional pending confirmation of the approaches to be taken in accounting for the land sector, and confirmation of access to carbon markets.&quot;"/>
    <s v="GHG target"/>
    <s v="Base year target"/>
    <m/>
    <s v="View the submission"/>
    <d v="2015-07-07T08:06:18"/>
  </r>
  <r>
    <x v="64"/>
    <n v="77.437929999999994"/>
    <n v="77.437929999999994"/>
    <n v="77.437929999999994"/>
    <m/>
    <s v="0. Linear Projection"/>
    <m/>
    <m/>
    <s v=""/>
    <n v="0"/>
    <m/>
    <m/>
    <m/>
    <m/>
    <s v="NA"/>
    <m/>
    <m/>
    <m/>
    <m/>
    <s v="NA"/>
    <m/>
    <n v="77.437929999999994"/>
    <n v="77.437929999999994"/>
    <m/>
    <m/>
    <m/>
    <s v="The GHG mitigation scenario’s emission reduction levels, relative to the baseline scenario, are: 29% for agriculture, 31% for energy, and 21% for forests and land-use change."/>
    <s v="GHG target"/>
    <s v="Baseline scenario target"/>
    <s v="Please note that the INDC was submitted only in French. WRI did its best to translate the INDC language. If any errors are identified, please contact us at wcait@wri.org_x000a_“Les niveaux des ambitions de reduction des GES du scenario d’atténuation par rapport au scenario de base sont de 29% pour l’agriculture, 31% pour l’énergie et 21% pour les forêts et le changement d’utilisation des terres.”"/>
    <s v="View the submission"/>
    <d v="2015-09-29T08:42:06"/>
  </r>
  <r>
    <x v="65"/>
    <n v="77.118710000000007"/>
    <n v="85.272538571428584"/>
    <n v="92.067395714285709"/>
    <m/>
    <s v="0. Linear Projection"/>
    <m/>
    <m/>
    <s v=""/>
    <n v="0"/>
    <m/>
    <m/>
    <m/>
    <m/>
    <s v="NA"/>
    <m/>
    <m/>
    <m/>
    <m/>
    <s v="NA"/>
    <m/>
    <n v="85.272538571428584"/>
    <n v="92.067395714285709"/>
    <m/>
    <s v="NO INDC"/>
    <m/>
    <m/>
    <m/>
    <m/>
    <m/>
    <m/>
    <m/>
  </r>
  <r>
    <x v="66"/>
    <n v="74.806960000000004"/>
    <n v="80.163674285714293"/>
    <n v="84.627602857142861"/>
    <m/>
    <s v="0. Linear Projection"/>
    <m/>
    <m/>
    <s v=""/>
    <n v="0"/>
    <m/>
    <m/>
    <m/>
    <m/>
    <s v="NA"/>
    <m/>
    <m/>
    <m/>
    <m/>
    <s v="NA"/>
    <m/>
    <n v="80.163674285714293"/>
    <n v="84.627602857142861"/>
    <m/>
    <m/>
    <m/>
    <s v="&quot;The Peruvian iNDC envisages a reduction of emissions equivalent to 30% in relation to the Greenhouse Gas (GHG) emissions of the projected Business as Usual scenario (BaU) in 2030._x000a_The Peruvian State considers that a 20% reduction will be implemented through domestic investment and expenses, from public and private resources (non-conditional proposal), and the remaining 10% is subject to the availability of international financing[1] and the existence of favorable conditions (conditional proposal).&quot;_x000a_[1]It should be noted that Peru will not assume conditional commitments that might result in public debt._x000a_The INDC also includes a section on Adaptation._x000a_"/>
    <s v="GHG target"/>
    <s v="Baseline scenario target"/>
    <m/>
    <s v="View the submission (EN) View the submission (ES)"/>
    <d v="2015-09-28T20:22:46"/>
  </r>
  <r>
    <x v="67"/>
    <n v="72.0578"/>
    <n v="82.483400000000003"/>
    <n v="91.171400000000006"/>
    <m/>
    <s v="0. Linear Projection"/>
    <m/>
    <m/>
    <s v=""/>
    <n v="0"/>
    <m/>
    <m/>
    <m/>
    <m/>
    <s v="NA"/>
    <m/>
    <m/>
    <m/>
    <m/>
    <s v="NA"/>
    <m/>
    <n v="82.483400000000003"/>
    <n v="91.171400000000006"/>
    <m/>
    <m/>
    <m/>
    <s v="&quot;The Mitigation Contribution for Zimbabwe is given as 33% below the projected Business As Usual energy emissions per capita by 2030. This is a contribution target subject to the following conditions as a minimum:_x000a_1. “Full implementation by developed countries of their commitments relating to finance, technology and capacity pursuant to Article 4 of the Convention”;_x000a_2. Full, effective and sustained implementation of the Convention;_x000a_3. A post-2020 agreement addressing all elements set out in paragraph 5 of decision 1/CP.17 in a balanced and comprehensive manner;_x000a_4. Receiving contributions by developed countries on “all elements set out in paragraph 5 of decision 1/CP.17” relating to mitigation, adaptation, finance, technology development and transfer, and capacity-building in the context of a global and comprehensive agreement for the period beyond 2020.&quot;_x000a_Zimbabwe also communicates an adaptation contribution, detailing the country's long-term and near-term adaptation visions, goals and targets. See the INDC for more information."/>
    <s v="GHG target"/>
    <s v="Baseline scenario target"/>
    <m/>
    <s v="View the submission"/>
    <d v="2015-09-30T12:16:10"/>
  </r>
  <r>
    <x v="68"/>
    <n v="63.536730000000006"/>
    <n v="63.536730000000006"/>
    <n v="63.536730000000006"/>
    <m/>
    <s v="0. Linear Projection"/>
    <m/>
    <m/>
    <s v=""/>
    <n v="0"/>
    <m/>
    <m/>
    <m/>
    <m/>
    <s v="NA"/>
    <m/>
    <m/>
    <m/>
    <m/>
    <s v="NA"/>
    <m/>
    <n v="63.536730000000006"/>
    <n v="63.536730000000006"/>
    <m/>
    <m/>
    <m/>
    <s v="&quot;Norway is committed to a target of an at least 40% reduction of greenhouse gas emissions by 2030 compared to 1990 levels. The emission reduction target will be developed into an emissions budget covering the period 2021-2030.&quot;"/>
    <s v="GHG target"/>
    <s v="Base year target (&quot;Absolute emission reduction from base year emissions&quot;)"/>
    <m/>
    <s v="View the submission"/>
    <d v="2015-03-27T01:33:17"/>
  </r>
  <r>
    <x v="69"/>
    <n v="62.201550000000005"/>
    <n v="74.288884285714289"/>
    <n v="84.361662857142875"/>
    <m/>
    <s v="0. Linear Projection"/>
    <m/>
    <m/>
    <s v=""/>
    <n v="0"/>
    <m/>
    <m/>
    <m/>
    <m/>
    <s v="NA"/>
    <m/>
    <m/>
    <m/>
    <m/>
    <s v="NA"/>
    <m/>
    <n v="74.288884285714289"/>
    <n v="84.361662857142875"/>
    <m/>
    <m/>
    <m/>
    <s v="&quot;Oman will control its expected GHG emissions growth by 2% [below BAU] to be 88714 Gg [in 2030] during the period from 2020 - 2030 as depicted in the following chart.&quot;_x000a_See INDC for the chart &quot;Total GHG Emission Outturn and Projections (1995-2030)&quot;. The INDC also includes an adaptation contribution"/>
    <s v="GHG target"/>
    <s v="Fixed level target"/>
    <m/>
    <s v="View the submission"/>
    <d v="2015-10-19T13:53:44"/>
  </r>
  <r>
    <x v="70"/>
    <n v="61.308529999999998"/>
    <n v="76.211235714285706"/>
    <n v="88.630157142857144"/>
    <m/>
    <s v="0. Linear Projection"/>
    <m/>
    <m/>
    <s v=""/>
    <n v="0"/>
    <m/>
    <m/>
    <m/>
    <m/>
    <s v="NA"/>
    <m/>
    <m/>
    <m/>
    <m/>
    <s v="NA"/>
    <m/>
    <n v="76.211235714285706"/>
    <n v="88.630157142857144"/>
    <m/>
    <m/>
    <m/>
    <s v="&quot;Trinidad and Tobago's aim is to achieve a reduction objective in overall emissions from the three sectors by 15% by 2030 from BAU, which in absolute terms is an equivalent of one hundred and three million tonnes (103,000,000) of CO2e. Trinidad and Tobago will commit to unconditionally reduce its public transportation emissions by 30% or one million, seven hundred thousand tonnes (1,700,000) CO2e compared to 2013 levels by December 31, 2030.&quot;"/>
    <s v="GHG target"/>
    <s v="Baseline scenario target"/>
    <m/>
    <s v="View the submission"/>
    <d v="2015-08-06T17:07:21"/>
  </r>
  <r>
    <x v="71"/>
    <n v="56.537080000000003"/>
    <n v="64.182717142857143"/>
    <n v="70.554081428571436"/>
    <m/>
    <s v="0. Linear Projection"/>
    <m/>
    <m/>
    <s v=""/>
    <n v="0"/>
    <m/>
    <m/>
    <m/>
    <m/>
    <s v="NA"/>
    <m/>
    <m/>
    <m/>
    <m/>
    <s v="NA"/>
    <m/>
    <n v="64.182717142857143"/>
    <n v="70.554081428571436"/>
    <m/>
    <m/>
    <m/>
    <s v="&quot;By 2030 the Republic of Azerbaijan targets 35% reduction in the level of greenhouse gas emissions compared to 1990 base year as its contribution to the global climate change efforts.&quot;"/>
    <s v="GHG target"/>
    <s v="Base year target"/>
    <m/>
    <s v="View the submission"/>
    <d v="2015-09-29T17:17:43"/>
  </r>
  <r>
    <x v="72"/>
    <n v="55.91028"/>
    <n v="63.035254285714288"/>
    <n v="68.972732857142859"/>
    <m/>
    <s v="0. Linear Projection"/>
    <m/>
    <m/>
    <s v=""/>
    <n v="0"/>
    <m/>
    <m/>
    <m/>
    <m/>
    <s v="NA"/>
    <m/>
    <m/>
    <m/>
    <m/>
    <s v="NA"/>
    <m/>
    <n v="63.035254285714288"/>
    <n v="68.972732857142859"/>
    <m/>
    <m/>
    <m/>
    <s v="&quot;Singapore communicates that it intends to reduce its Emissions Intensity by 36% from 2005 levels by 2030, and stabilise its emissions with the aim of peaking around 2030.&quot;_x000a_Singapore also submitted an Annex with accompanying information on its national circumstances and adaptation efforts."/>
    <s v="GHG target"/>
    <s v="Intensity target, Trajectory target"/>
    <m/>
    <s v="View the submission"/>
    <d v="2015-07-03T09:21:15"/>
  </r>
  <r>
    <x v="73"/>
    <n v="54.302099999999996"/>
    <n v="59.136788571428568"/>
    <n v="63.165695714285711"/>
    <m/>
    <s v="0. Linear Projection"/>
    <m/>
    <m/>
    <s v=""/>
    <n v="0"/>
    <m/>
    <m/>
    <m/>
    <m/>
    <s v="NA"/>
    <m/>
    <m/>
    <m/>
    <m/>
    <s v="NA"/>
    <m/>
    <n v="59.136788571428568"/>
    <n v="63.165695714285711"/>
    <m/>
    <m/>
    <m/>
    <s v="_x000a__x000a__x000a_&quot;Kenya seeks to undertake an ambitious mitigation contribution towards the 2015 Agreement. Kenya therefore seeks to abate its GHG emissions by 30% by 2030 relative to the BAU scenario of 143 MtCO2eq; and in line with its sustainable development agenda. This is also subject to international support in the form of finance, investment, technology development and transfer, and capacity building.&quot;_x000a_&quot;Kenya’s INDC includes both mitigation and adaptation components based on her national circumstances and in line with decisions 1/CP.19 and 1/CP.20. &quot;"/>
    <s v="GHG target"/>
    <s v="Baseline scenario target"/>
    <m/>
    <s v="View the submission"/>
    <d v="2015-07-24T07:30:49"/>
  </r>
  <r>
    <x v="74"/>
    <n v="54.185370000000006"/>
    <n v="57.525252857142874"/>
    <n v="60.308488571428597"/>
    <m/>
    <s v="0. Linear Projection"/>
    <m/>
    <m/>
    <s v=""/>
    <n v="0"/>
    <m/>
    <m/>
    <m/>
    <m/>
    <s v="NA"/>
    <m/>
    <m/>
    <m/>
    <m/>
    <s v="NA"/>
    <m/>
    <n v="57.525252857142874"/>
    <n v="60.308488571428597"/>
    <m/>
    <m/>
    <m/>
    <s v="Under the unconditional scenario (INDC) emission reductions relative to baseline projections will be 3%, 4% and 5% in 2020, 2025 and 2030 respectively. Under the conditional scenario (INDC+), expected emission reductions will be 7%, 15% and 21% for the same years."/>
    <s v="GHG target"/>
    <s v="Baseline scenario target"/>
    <s v="&quot;Sous l'option inconditionnelle (CPDN), les réductions d’émissions par rapport à leur trajectoire prévue sont de de 3%, 4% et 5% respectivement en 2020, 2025 et 2030. Avec l’option conditionnelle (CPDN+), les réductions d’émissions attendues sont de l’ordre de 7%, 15% et 21% sur les mêmes années.”"/>
    <s v="View the submission"/>
    <d v="2015-09-26T15:22:49"/>
  </r>
  <r>
    <x v="75"/>
    <n v="54.1081"/>
    <n v="54.1081"/>
    <n v="54.1081"/>
    <m/>
    <s v="0. Linear Projection"/>
    <m/>
    <m/>
    <s v=""/>
    <n v="0"/>
    <m/>
    <m/>
    <m/>
    <m/>
    <s v="NA"/>
    <m/>
    <m/>
    <m/>
    <m/>
    <s v="NA"/>
    <m/>
    <n v="54.1081"/>
    <n v="54.1081"/>
    <m/>
    <m/>
    <m/>
    <s v="&quot;Switzerland commits to reduce its greenhouse gas emissions by 50 percent by 2030 compared to 1990 levels, corresponding to an average reduction of greenhouse gas emissions by 35 percent over the period 2021-2030. By 2025, a reduction of greenhouse gases by 35 percent compared to 1990 levels is anticipated. Carbon credits from international mechanisms will partly be used. The INDC is subject to approval by Parliament.&quot;"/>
    <s v="GHG target"/>
    <s v="Base year target"/>
    <m/>
    <s v="View the submission"/>
    <d v="2015-02-27T12:15:57"/>
  </r>
  <r>
    <x v="76"/>
    <n v="52.746569999999998"/>
    <n v="57.629918571428561"/>
    <n v="61.699375714285708"/>
    <m/>
    <s v="0. Linear Projection"/>
    <m/>
    <m/>
    <s v=""/>
    <n v="0"/>
    <m/>
    <m/>
    <m/>
    <m/>
    <s v="NA"/>
    <m/>
    <m/>
    <m/>
    <m/>
    <s v="NA"/>
    <m/>
    <n v="57.629918571428561"/>
    <n v="61.699375714285708"/>
    <m/>
    <m/>
    <m/>
    <s v="&quot;Ecuador intends to reduce its emissions in the energy sector in 20.4-25% below the BAU scenario. However, a potential for reducing emissions even further in the energy sector, to a level between 37.5 and 45.8% with respect to the BAU baseline has also been calculated. This potential could be harnessed in light of the appropriate circumstances in terms of availability of resources and support offered by the international community. This is a second scenario dependent upon international support and will translate into a per capita emissions reduction in 2025 of 40% below the BAU levels.&quot;"/>
    <s v="GHG target and non-GHG target"/>
    <s v="Baseline scenario target"/>
    <m/>
    <s v="View the submission (ES) View the submission (EN)"/>
    <d v="2015-10-13T09:04:15"/>
  </r>
  <r>
    <x v="77"/>
    <n v="50.84395"/>
    <n v="50.84395"/>
    <n v="50.84395"/>
    <m/>
    <s v="0. Linear Projection"/>
    <m/>
    <m/>
    <s v=""/>
    <n v="0"/>
    <m/>
    <m/>
    <m/>
    <m/>
    <s v="NA"/>
    <m/>
    <m/>
    <m/>
    <m/>
    <s v="NA"/>
    <m/>
    <n v="50.84395"/>
    <n v="50.84395"/>
    <m/>
    <m/>
    <m/>
    <s v="20% reduction relative to projected emissions by 2030_x000a_Unilateral Target: 10% reduction from projected emissions by 2030_x000a_Conditional Target: 10% reduction from projected emissions by 2030_x000a__x000a_"/>
    <s v="GHG target"/>
    <s v="Baseline scenario target"/>
    <s v="Please note that the INDC was submitted only in Spanish. WRI did its best to translate the INDC language. If any errors are identified, please contact us at wcait@wri.org_x000a_“20% de reducciones en base al comportamiento de las emisiones proyectadas al 2030._x000a_Meta Unilateral: 10% de reducción de emisiones proyectadas al 2030_x000a_Meta Condicionada: 10% de reducción de emisiones proyectadas al 2030”_x000a__x000a_"/>
    <s v="View the submission"/>
    <d v="2015-10-01T19:18:14"/>
  </r>
  <r>
    <x v="78"/>
    <n v="43.910400000000003"/>
    <n v="43.910400000000003"/>
    <n v="43.910400000000003"/>
    <m/>
    <s v="0. Linear Projection"/>
    <m/>
    <m/>
    <s v=""/>
    <n v="0"/>
    <m/>
    <m/>
    <m/>
    <m/>
    <s v="NA"/>
    <m/>
    <m/>
    <m/>
    <m/>
    <s v="NA"/>
    <m/>
    <n v="43.910400000000003"/>
    <n v="43.910400000000003"/>
    <m/>
    <m/>
    <m/>
    <s v="A first unconditional scenario aims to reduce greenhouse gas emissions by 6.6%, or 7,808 Gg per year in 2030 relative to BAU._x000a_A hybrid-conditional scenario aims to reduce greenhouse gas emissions by 11.6%, corresponding to 13,766 Gg per year in 2030."/>
    <s v="GHG target and non-GHG target"/>
    <s v="Baseline scenario target"/>
    <s v="“Un premier scenario Inconditionnel vise à réduire les émissions de GES de 7 808 Gg par an en 2030, soit 6,6% par rapport au BAU._x000a_Un scenario Conditionnel Hybride visant à réduire les émissions de GES de 11,6% correspondant à 13 766 Gg par an en 2030.”"/>
    <s v="View the submission"/>
    <d v="2015-09-28T23:19:32"/>
  </r>
  <r>
    <x v="79"/>
    <n v="39.72101"/>
    <n v="46.190887142857143"/>
    <n v="51.582451428571424"/>
    <m/>
    <s v="0. Linear Projection"/>
    <m/>
    <m/>
    <s v=""/>
    <n v="0"/>
    <m/>
    <m/>
    <m/>
    <m/>
    <s v="NA"/>
    <m/>
    <m/>
    <m/>
    <m/>
    <s v="NA"/>
    <m/>
    <n v="46.190887142857143"/>
    <n v="51.582451428571424"/>
    <m/>
    <m/>
    <m/>
    <s v="“Tunisia proposes reducing its greenhouse gas emissions across all sectors (energy; industrial processes; agriculture, forestry and other land use; waste) in order to lower its carbon intensity by 41 percent in 2030, relative to the base year 2010…Tunisia, which has already made significant strides towards mitigation in its baseline, is looking to reduce its carbon intensity unconditionally and through its own efforts by 13 percent compared to 2010, i.e. by around 1/3 of its INDC. To achieve the rest of its objective, i.e. an additional drop in carbon intensity of 28 percent in 2030 compared to 2010, Tunisia is relying on the support of the international community for funding, capacity building and technology transfer.”_x000a_Tunisia’s INDC covers both a mitigation contribution and an adaptation contribution."/>
    <s v="GHG target"/>
    <s v="Intensity target"/>
    <m/>
    <s v="View the submission"/>
    <d v="2015-09-16T11:42:37"/>
  </r>
  <r>
    <x v="80"/>
    <n v="38.04927"/>
    <n v="44.148029999999999"/>
    <n v="49.230330000000002"/>
    <m/>
    <s v="0. Linear Projection"/>
    <m/>
    <m/>
    <s v=""/>
    <n v="0"/>
    <m/>
    <m/>
    <m/>
    <m/>
    <s v="NA"/>
    <m/>
    <m/>
    <m/>
    <m/>
    <s v="NA"/>
    <m/>
    <n v="44.148029999999999"/>
    <n v="49.230330000000002"/>
    <m/>
    <m/>
    <m/>
    <s v="&quot;Namibia aims at a reduction of about 89% of its GHG emissions at the 2030 time horizon compared to the BAU scenario. The projected GHG emissions to be avoided in 2030 is of the order of 20000 Gg CO2-eq inclusive of sequestration in the AFOLU sector and compared to the BAU scenario.&quot;"/>
    <s v="GHG target"/>
    <s v="Baseline scenario target"/>
    <m/>
    <s v="View the submission"/>
    <d v="2015-09-29T16:37:03"/>
  </r>
  <r>
    <x v="81"/>
    <n v="36.029429999999998"/>
    <n v="50.079274285714277"/>
    <n v="61.787477857142846"/>
    <m/>
    <s v="0. Linear Projection"/>
    <m/>
    <m/>
    <s v=""/>
    <n v="0"/>
    <m/>
    <m/>
    <m/>
    <m/>
    <s v="NA"/>
    <m/>
    <m/>
    <m/>
    <m/>
    <s v="NA"/>
    <m/>
    <n v="50.079274285714277"/>
    <n v="61.787477857142846"/>
    <m/>
    <m/>
    <m/>
    <s v="&quot;Montenegro’s contribution to the international effort to avoid dangerous climate change is expressed [as a] 30% emission reduction by 2030 compared to the 1990 base year. The emission level of greenhouse gases for Montenegro from sectors covered by INDC was 5239 kilotons in 1990 and Montenegro pledges to reduce it at least by 1572 kilotons, to the level below or at 3667 kilotons. The reduction is to be achieved by general increase of energy efficiency, improvement of industrial technologies, increase of the share of renewables and modernization in the power sector.&quot;"/>
    <s v="GHG target"/>
    <s v="Base year target"/>
    <m/>
    <s v="View the submission"/>
    <d v="2015-09-23T11:41:48"/>
  </r>
  <r>
    <x v="82"/>
    <n v="36.029429999999998"/>
    <n v="50.079274285714277"/>
    <n v="61.787477857142846"/>
    <m/>
    <s v="0. Linear Projection"/>
    <m/>
    <m/>
    <s v=""/>
    <n v="0"/>
    <m/>
    <m/>
    <m/>
    <m/>
    <s v="NA"/>
    <m/>
    <m/>
    <m/>
    <m/>
    <s v="NA"/>
    <m/>
    <n v="50.079274285714277"/>
    <n v="61.787477857142846"/>
    <m/>
    <m/>
    <m/>
    <s v="&quot;The Republic of Serbia intends to reduce GHG emissions by 9.8% by 2030 compared to 1990 levels.&quot;"/>
    <s v="GHG target"/>
    <s v="Base year target"/>
    <m/>
    <s v="View the submission"/>
    <d v="2015-06-30T09:12:31"/>
  </r>
  <r>
    <x v="83"/>
    <n v="35.743919999999996"/>
    <n v="35.743919999999996"/>
    <n v="35.743919999999996"/>
    <m/>
    <s v="0. Linear Projection"/>
    <m/>
    <m/>
    <s v=""/>
    <n v="0"/>
    <m/>
    <m/>
    <m/>
    <m/>
    <s v="NA"/>
    <m/>
    <m/>
    <m/>
    <m/>
    <s v="NA"/>
    <m/>
    <n v="35.743919999999996"/>
    <n v="35.743919999999996"/>
    <m/>
    <m/>
    <m/>
    <s v="In a conditional, low-carbon scenario, the contribution of the Republic of Congo should reduce GHG emissions by about 48% in 2025 (or 8 MtCO2e) and by 54% in 2035 (or 19 MtCO2e) compared to the baseline scenario and depending on the support of the international community. "/>
    <s v="GHG target"/>
    <s v="Baseline scenario target"/>
    <s v="Please note that the INDC was submitted only in French. WRI did its best to translate the INDC language. If any errors are identified, please contact us at wcait@wri.org_x000a_“La contribution de la République du Congo devrait permettre de réduire, dans un scénario bas-carbone conditionnel (dépendant de l’appui de la communauté internationale), les émissions de GES d’environ 48% en 2025 (soit 8 MteqCO2), et 54% en 2035 (soit 19 MteqCO2) par rapport au scénario tendanciel.”_x000a__x000a_"/>
    <s v="View the submission"/>
    <d v="2015-09-29T17:21:16"/>
  </r>
  <r>
    <x v="84"/>
    <n v="34.570629999999994"/>
    <n v="52.04323857142856"/>
    <n v="66.603745714285708"/>
    <m/>
    <s v="0. Linear Projection"/>
    <m/>
    <m/>
    <s v=""/>
    <n v="0"/>
    <m/>
    <m/>
    <m/>
    <m/>
    <s v="NA"/>
    <m/>
    <m/>
    <m/>
    <m/>
    <s v="NA"/>
    <m/>
    <n v="52.04323857142856"/>
    <n v="66.603745714285708"/>
    <m/>
    <m/>
    <m/>
    <s v="Gabon commits to reduce GHG emissions by at least 50 percent from baseline scenario emissions in 2025. The commitment could be extended to 2030 and 2050 based on additional studies that will be carried out by COP21. The commitment is to be achieved excluding carbon stocks from forests from the target. Gabon also submitted annexes describing land-use change, flaring from the oil industry, energy, other GHG emissions such as waste, adaptation, and financing."/>
    <s v="GHG target and non-GHG target"/>
    <s v="Baseline scenario target (&quot;Réduction par rapport à un scénario de développement non maîtrisé&quot;, Emissions reduction relative to a baseline)"/>
    <s v="Please note that the INDC was submitted only in French. WRI did its best to translate the INDC language. If any errors are identified, please contact us at wcait@wri.org."/>
    <s v="View the submission (French)"/>
    <d v="2015-04-01T13:03:59"/>
  </r>
  <r>
    <x v="85"/>
    <n v="34.237830000000002"/>
    <n v="35.565501428571437"/>
    <n v="36.671894285714295"/>
    <m/>
    <s v="0. Linear Projection"/>
    <m/>
    <m/>
    <s v=""/>
    <n v="0"/>
    <m/>
    <m/>
    <m/>
    <m/>
    <s v="NA"/>
    <m/>
    <m/>
    <m/>
    <m/>
    <s v="NA"/>
    <m/>
    <n v="35.565501428571437"/>
    <n v="36.671894285714295"/>
    <m/>
    <m/>
    <m/>
    <s v="Uruguay's INDC covers both mitigation and adaptation components._x000a_The mitigation component of Uruguay's INDC is &quot;sorted by gases&quot; and covers 9 quantitative contributions that can be met &quot;with domestic resources&quot; and &quot;with additional means of implementation&quot;, all to be achieved by 2030. The adaptation component of Uruguay's INDC outlines 10 adaptation actions that Uruguay expects to accomplish by 2030, &quot;with the support of external means of implementation&quot;._x000a_See the INDC for more information."/>
    <s v="GHG target"/>
    <s v="Uruguay has outlined 8 intensity targets and 1 fixed level target."/>
    <m/>
    <s v="View the submission (ES) View the submission (EN)"/>
    <d v="2015-09-29T15:59:20"/>
  </r>
  <r>
    <x v="86"/>
    <n v="33.533099999999997"/>
    <n v="33.533099999999997"/>
    <n v="33.533099999999997"/>
    <m/>
    <s v="0. Linear Projection"/>
    <m/>
    <m/>
    <s v=""/>
    <n v="0"/>
    <m/>
    <m/>
    <m/>
    <m/>
    <s v="NA"/>
    <m/>
    <m/>
    <m/>
    <m/>
    <s v="NA"/>
    <m/>
    <n v="33.533099999999997"/>
    <n v="33.533099999999997"/>
    <m/>
    <m/>
    <m/>
    <s v="The implementation of the proposed measures is likely to help reduce greenhouse gas emissions by about 21.4% relative to a BAU scenario by 2030 (excluding LULUCF).The unconditional contribution corresponds to a 3.5% GHG emissions reduction relative to the BAU scenario by 2030. The conditional contribution would allow for an additional emissions reduction of 17.9%._x000a_(*This appears to be an error in the language of the INDC target.)_x000a_"/>
    <s v="Actions only"/>
    <s v="Not Applicable"/>
    <s v="“La mise en oeuvre des mesures envisagées est susceptible de contribuer à réduire les emissions cumulées de GES (hors UTCATF) par rapport au scénario de maintien du statu quo d’environ 21,4 % d’ici à 2030 (Figure 3). La contribution inconditionnelle correspond à une réduction des émissions cumulées de GES par rapport au scénario de maintien du statu quo de 3,5 % d’ici 2030. La contribution conditionnelle pourrait permettre une réduction additionnelle des émissions cumulées de GES de 17,9 % par rapport au scénario de maintien du statu quo d’environ 3,5 %* d’ici 2030.”"/>
    <s v="View the submission"/>
    <d v="2015-08-07T11:34:25"/>
  </r>
  <r>
    <x v="87"/>
    <n v="33.502160000000003"/>
    <n v="39.69023428571429"/>
    <n v="44.84696285714287"/>
    <m/>
    <s v="0. Linear Projection"/>
    <m/>
    <m/>
    <s v=""/>
    <n v="0"/>
    <m/>
    <m/>
    <m/>
    <m/>
    <s v="NA"/>
    <m/>
    <m/>
    <m/>
    <m/>
    <s v="NA"/>
    <m/>
    <n v="39.69023428571429"/>
    <n v="44.84696285714287"/>
    <m/>
    <m/>
    <m/>
    <s v="Reduction of 28% in GHG emissions compared to emissions in the target year (2030) in a baseline scenario (BAU or Business As Usual)."/>
    <s v="GHG target"/>
    <s v="Baseline scenario target"/>
    <s v="_x000a_Please note that the INDC was submitted only in French. WRI did its best to translate the INDC language. If any errors are identified, please contact us at wcait@wri.org_x000a_&quot;Réduction de 28% des émissions de GES par rapport aux émissions de l’année cible (2030) dans un scénario de base (Business As Usual ou BAU).&quot;_x000a_"/>
    <s v="View the submission"/>
    <d v="2015-09-29T12:43:24"/>
  </r>
  <r>
    <x v="88"/>
    <n v="33.39508"/>
    <n v="36.9499"/>
    <n v="39.91225"/>
    <m/>
    <s v="0. Linear Projection"/>
    <m/>
    <m/>
    <s v=""/>
    <n v="0"/>
    <m/>
    <m/>
    <m/>
    <m/>
    <s v="NA"/>
    <m/>
    <m/>
    <m/>
    <m/>
    <s v="NA"/>
    <m/>
    <n v="36.9499"/>
    <n v="39.91225"/>
    <m/>
    <m/>
    <m/>
    <s v="&quot;Reduction of 25% of base year [2010] emissions by 2030. This reduction is conditional upon favorable and predictable support, feasible climate finance mechanisms, and corrections to the failures of existing market mechanisms.&quot;"/>
    <s v="GHG target"/>
    <s v="Base year target"/>
    <m/>
    <s v="View the submission (Spanish); View the submission (English)"/>
    <d v="2015-08-18T16:11:13"/>
  </r>
  <r>
    <x v="89"/>
    <n v="31.515450000000001"/>
    <n v="31.515450000000001"/>
    <n v="31.515450000000001"/>
    <m/>
    <s v="0. Linear Projection"/>
    <m/>
    <m/>
    <s v=""/>
    <n v="0"/>
    <m/>
    <m/>
    <m/>
    <m/>
    <s v="NA"/>
    <m/>
    <m/>
    <m/>
    <m/>
    <s v="NA"/>
    <m/>
    <n v="31.515450000000001"/>
    <n v="31.515450000000001"/>
    <m/>
    <m/>
    <m/>
    <s v="&quot;Unconditional INDC: 11.2% reduction from BAU by 2030_x000a_Conditional INDC: 22.6% reduction from BAU by 2030&quot;"/>
    <s v="GHG target"/>
    <s v="Baseline scenario target"/>
    <m/>
    <s v="View the submission"/>
    <d v="2015-09-30T05:46:18"/>
  </r>
  <r>
    <x v="90"/>
    <n v="30.451830000000001"/>
    <n v="33.219149999999999"/>
    <n v="35.52525"/>
    <m/>
    <s v="0. Linear Projection"/>
    <m/>
    <m/>
    <s v=""/>
    <n v="0"/>
    <m/>
    <m/>
    <m/>
    <m/>
    <s v="NA"/>
    <m/>
    <m/>
    <m/>
    <m/>
    <s v="NA"/>
    <m/>
    <n v="33.219149999999999"/>
    <n v="35.52525"/>
    <m/>
    <m/>
    <m/>
    <s v="Analysis in progress"/>
    <s v="Analysis in progress"/>
    <s v="Analysis in progress"/>
    <m/>
    <s v="View the submission"/>
    <d v="2015-10-22T17:02:04"/>
  </r>
  <r>
    <x v="91"/>
    <n v="27.198589999999999"/>
    <n v="31.363327142857145"/>
    <n v="34.833941428571428"/>
    <m/>
    <s v="0. Linear Projection"/>
    <m/>
    <m/>
    <s v=""/>
    <n v="0"/>
    <m/>
    <m/>
    <m/>
    <m/>
    <s v="NA"/>
    <m/>
    <m/>
    <m/>
    <m/>
    <s v="NA"/>
    <m/>
    <n v="31.363327142857145"/>
    <n v="34.833941428571428"/>
    <m/>
    <m/>
    <m/>
    <s v="_x000a_&quot;Jordan nationally determines to reduce its greenhouse gas emissions by a bulk of 14 % until 2030. This contribution of GHGs reduction will be unconditionally fulfilled at, maximally, 1.5 % by the Country’s own means compared to a business as usual scenario level._x000a_However, Jordan, conditionally and subject to availability of international financial aid and support to means of implementation, commits to reduce its GHGs emissions by additional, at least, 12.5 % by 2030._x000a_The outcome targets above are accompanied by a diverse combination of numerous GHGs cutoriented actions in all involved sectors of emissions in addition to the adaptation actions in targeted sectors.&quot;"/>
    <s v="GHG target and non-GHG target"/>
    <s v="Baseline scenario target"/>
    <m/>
    <s v="View the submission"/>
    <d v="2015-09-30T11:29:11"/>
  </r>
  <r>
    <x v="92"/>
    <n v="27.108400000000003"/>
    <n v="32.532434285714288"/>
    <n v="37.052462857142864"/>
    <m/>
    <s v="0. Linear Projection"/>
    <m/>
    <m/>
    <s v=""/>
    <n v="0"/>
    <m/>
    <m/>
    <m/>
    <m/>
    <s v="NA"/>
    <m/>
    <m/>
    <m/>
    <m/>
    <s v="NA"/>
    <m/>
    <n v="32.532434285714288"/>
    <n v="37.052462857142864"/>
    <m/>
    <m/>
    <m/>
    <s v="&quot;Emission reduction that BiH unconditionally might achieved, compared to the BAU scenario, is 2% by 2030 which would mean 18% higher emissions compared to the base year 1990. Significant emission reduction is only possible to achieve with international support, which would result in emission reduction of 3% compared to 1990, while compared to the BAU scenario it represents a possible reduction of 23%.&quot;"/>
    <s v="GHG target"/>
    <s v="Baseline scenario target, also stated as a base year target."/>
    <m/>
    <s v="View the submission"/>
    <d v="2015-10-08T14:08:24"/>
  </r>
  <r>
    <x v="93"/>
    <n v="25.94426"/>
    <n v="25.94426"/>
    <n v="25.94426"/>
    <m/>
    <s v="0. Linear Projection"/>
    <m/>
    <m/>
    <s v=""/>
    <n v="0"/>
    <m/>
    <m/>
    <m/>
    <m/>
    <s v="NA"/>
    <m/>
    <m/>
    <m/>
    <m/>
    <s v="NA"/>
    <m/>
    <n v="25.94426"/>
    <n v="25.94426"/>
    <m/>
    <m/>
    <m/>
    <s v="&quot;In its INDC, Mongolia has outlined a series of policies and measures that the country commits to implement up to 2030, in the energy, industry, agriculture and waste sectors. The expected mitigation impact of these policies and measures will be a 14% reduction in total national GHG emissions excluding Land use, land use change and forestry (LULUCF) by 2030, compared to the projected emissions under a business as usual scenario.&quot;_x000a_The INDC also includes an Annex on adaptation."/>
    <s v="Actions only"/>
    <s v="Not Applicable"/>
    <m/>
    <s v="View the submission"/>
    <d v="2015-09-24T12:06:59"/>
  </r>
  <r>
    <x v="94"/>
    <n v="22.93186"/>
    <n v="22.93186"/>
    <n v="22.93186"/>
    <m/>
    <s v="0. Linear Projection"/>
    <m/>
    <m/>
    <s v=""/>
    <n v="0"/>
    <m/>
    <m/>
    <m/>
    <m/>
    <s v="NA"/>
    <m/>
    <m/>
    <m/>
    <m/>
    <s v="NA"/>
    <m/>
    <n v="22.93186"/>
    <n v="22.93186"/>
    <m/>
    <m/>
    <m/>
    <s v="Unconditional target: an 11.14% reduction of GHG emissions relative to the baseline scenario._x000a_Conditional target level: a 31.14% reduction of GHG emissions relative to the baseline scenario._x000a_"/>
    <s v="GHG target"/>
    <s v="Baseline scenario target"/>
    <s v="Please note that the INDC was submitted only in French. WRI did its best to translate the INDC language. If any errors are identified, please contact us at wcait@wri.org_x000a_“Cible inconditionnelle: réduction des émission de GES de 11,14% par rapport à un scénario de développement non maîtrisé._x000a_Cible conditionnelle: réduction des émission de GES de 31,14% par rapport à un scénario de développement non maîtrisé.”"/>
    <s v="View the submission"/>
    <d v="2015-09-30T17:18:12"/>
  </r>
  <r>
    <x v="95"/>
    <n v="21.63213"/>
    <n v="22.599775714285716"/>
    <n v="23.406147142857144"/>
    <m/>
    <s v="0. Linear Projection"/>
    <m/>
    <m/>
    <s v=""/>
    <n v="0"/>
    <m/>
    <m/>
    <m/>
    <m/>
    <s v="NA"/>
    <m/>
    <m/>
    <m/>
    <m/>
    <s v="NA"/>
    <m/>
    <n v="22.599775714285716"/>
    <n v="23.406147142857144"/>
    <m/>
    <m/>
    <m/>
    <s v="The Government of Malawi communicated mitigation and adaptation actions in its INDC, some of which will be implemented unconditionally using domestic sources; and some of which are conditional on external support in terms of capacity building, techonology development and transfer, and financial resources."/>
    <s v="Actions only"/>
    <s v="Not Applicable"/>
    <m/>
    <s v="View the submission"/>
    <d v="2015-10-08T13:59:55"/>
  </r>
  <r>
    <x v="96"/>
    <n v="20.46716"/>
    <n v="20.46716"/>
    <n v="20.46716"/>
    <m/>
    <s v="0. Linear Projection"/>
    <m/>
    <m/>
    <s v=""/>
    <n v="0"/>
    <m/>
    <m/>
    <m/>
    <m/>
    <s v="NA"/>
    <m/>
    <m/>
    <m/>
    <m/>
    <s v="NA"/>
    <m/>
    <n v="20.46716"/>
    <n v="20.46716"/>
    <m/>
    <m/>
    <m/>
    <s v="A 15% emissions reduction relative to BAU levels in 2030 for all sectors included in this BAU scenario. This commitment is conditional upon favorable and predictable support and available climate financing mechanisms._x000a_Additionally, the Republic of Honduras is committed, as a sectoral target, to the afforestation / reforestation of 1 million hectares of forests by 2030. Moreover, through the efficient stoves NAMA, a 39% reduction in family firewood consumption is expected, helping in the fight against deforestation."/>
    <s v="GHG target and non-GHG target"/>
    <s v="Baseline scenario target"/>
    <s v="Please note that the INDC was submitted only in Spanish. WRI did its best to translate the INDC language. If any errors are identified, please contact us at wcait@wri.org_x000a_“Reducción de un 15% de las emisiones respecto al escenario BAU para el 2030 para el conjunto de sectores contenido en este escenario BAU. Este compromiso está condicionado a que el apoyo sea favorable, previsible y se viabilicen los mecanismos de financiamiento climático._x000a_Adicionalmente, la República de Honduras se compromete, como objetivo sectorial, a la forestación/reforestación de 1 millón de hectáreas de bosque antes de 2030. Asimismo, a través de la NAMA de fogones eficientes se espera reducir en un 39% el consumo de leña en las familias, ayudando en la lucha contra la deforestación.”"/>
    <s v="View the submission"/>
    <d v="2015-10-01T13:42:34"/>
  </r>
  <r>
    <x v="97"/>
    <n v="20.371970000000001"/>
    <n v="21.178129999999999"/>
    <n v="21.849930000000001"/>
    <m/>
    <s v="0. Linear Projection"/>
    <m/>
    <m/>
    <s v=""/>
    <n v="0"/>
    <m/>
    <m/>
    <m/>
    <m/>
    <s v="NA"/>
    <m/>
    <m/>
    <m/>
    <m/>
    <s v="NA"/>
    <m/>
    <n v="21.178129999999999"/>
    <n v="21.849930000000001"/>
    <m/>
    <m/>
    <m/>
    <s v="Unconditional target_x000a_&quot;A GHG emission reduction of 15% compared to the Business As-Usual (BAU) scenario in 2030._x000a_15% of the power and heat demand in 2030 is generated by renewable energy sources._x000a_A 3% reduction in power demand through energy-efficiency measures in 2030 compared to the demand under the Business-As-Usual scenario.&quot;_x000a_Conditional target_x000a_&quot;A GHG emission reduction of 30% compared to the BAU scenario in 2030._x000a_20% of the power and heat demand in 2030 is generated by renewable energy sources._x000a_A 10% reduction in power demand through energy-efficiency in 2030 compared to the demand under the BAU scenario.&quot;_x000a_The INDCalso includes a section on adaptation."/>
    <s v="GHG target and non-GHG target"/>
    <s v="Baseline scenario target"/>
    <m/>
    <s v="View the submission"/>
    <d v="2015-09-30T09:39:36"/>
  </r>
  <r>
    <x v="98"/>
    <n v="18.168860000000002"/>
    <n v="21.081945714285716"/>
    <n v="23.509517142857149"/>
    <m/>
    <s v="0. Linear Projection"/>
    <m/>
    <m/>
    <s v=""/>
    <n v="0"/>
    <m/>
    <m/>
    <m/>
    <m/>
    <s v="NA"/>
    <m/>
    <m/>
    <m/>
    <m/>
    <s v="NA"/>
    <m/>
    <n v="21.081945714285716"/>
    <n v="23.509517142857149"/>
    <m/>
    <m/>
    <m/>
    <s v="&quot;There will be a 13.6% reduction in GHG emissions by 2030 compared to a business as usual (BAU) 2030 scenario, conditional on external support.&quot;"/>
    <s v="GHG target"/>
    <s v="Baseline scenario target"/>
    <m/>
    <s v="View the submission"/>
    <d v="2015-10-13T13:43:02"/>
  </r>
  <r>
    <x v="99"/>
    <n v="15.36458"/>
    <n v="18.061631428571427"/>
    <n v="20.309174285714285"/>
    <m/>
    <s v="0. Linear Projection"/>
    <m/>
    <m/>
    <s v=""/>
    <n v="0"/>
    <m/>
    <m/>
    <m/>
    <m/>
    <s v="NA"/>
    <m/>
    <m/>
    <m/>
    <m/>
    <s v="NA"/>
    <m/>
    <n v="18.061631428571427"/>
    <n v="20.309174285714285"/>
    <m/>
    <m/>
    <m/>
    <s v="Tajikistan communicates an unconditional and conditional mitigation contribution:_x000a_&quot;Without attracting new substantial international funding&quot;, Tajikistan communicates &quot;a flexible target, not exceeding 80-90% of the 1990 level by 2030, which amounts to 1.7-2.2 tons in CO2equivalent per capita&quot;._x000a_&quot;Subject to new substantial international funding and technology transfer&quot;, Tajikistan communicates &quot;the potential for reducing greenhouse gas emissions...to achieve a target of 65-75% of the 1990 level by 2030, which amounts to 1.2-1.7 tons in CO2 equivalent per capita&quot;._x000a_Tajikistan also communicates unconditional and conditional adaptation contributions. See the full INDC submission for more information."/>
    <s v="GHG target"/>
    <s v="Base year target"/>
    <m/>
    <s v="View the submission"/>
    <d v="2015-09-30T15:24:02"/>
  </r>
  <r>
    <x v="100"/>
    <n v="14.627750000000001"/>
    <n v="17.574247142857143"/>
    <n v="20.02966142857143"/>
    <m/>
    <s v="0. Linear Projection"/>
    <m/>
    <m/>
    <s v=""/>
    <n v="0"/>
    <m/>
    <m/>
    <m/>
    <m/>
    <s v="NA"/>
    <m/>
    <m/>
    <m/>
    <m/>
    <s v="NA"/>
    <m/>
    <n v="17.574247142857143"/>
    <n v="20.02966142857143"/>
    <m/>
    <m/>
    <m/>
    <s v="&quot;Georgia plans to unconditionally reduce its GHG emissions by 15% below the Business as usual scenario (BAU) for the year 2030. This is equal to reduction in emission intensity per unit of GDP by approximately 34% from 2013 to 2030.&quot;"/>
    <s v="GHG target and non-GHG target"/>
    <s v="Baseline scenario target"/>
    <m/>
    <s v="View the submission"/>
    <d v="2015-09-25T15:37:33"/>
  </r>
  <r>
    <x v="101"/>
    <n v="13.794739999999999"/>
    <n v="16.316685714285715"/>
    <n v="18.418307142857145"/>
    <m/>
    <s v="0. Linear Projection"/>
    <m/>
    <m/>
    <s v=""/>
    <n v="0"/>
    <m/>
    <m/>
    <m/>
    <m/>
    <s v="NA"/>
    <m/>
    <m/>
    <m/>
    <m/>
    <s v="NA"/>
    <m/>
    <n v="16.316685714285715"/>
    <n v="18.418307142857145"/>
    <m/>
    <m/>
    <m/>
    <s v="&quot;Kyrgyz Republic will reduce GHG emissions in the range of 11.49 - 13.75% below BAU in 2030. Additionally, under the international support Kyrgyz Republic could implement the mitigation measures to achieve total reduction in the range of 29.00 - 30.89% below BAU in 2030._x000a_Kyrgyz Republic will reduce GHG emissions in the range of 12.67 - 15.69% below BAU in 2050. Additionally, under the international support Kyrgyz Republic could implement the mitigation measures to achieve total reduction in the range of 35.06 - 36.75% below BAU in 2050.&quot;_x000a_The INDC also includes Adaptation contribution."/>
    <s v="GHG target"/>
    <s v="Baseline scenario target"/>
    <m/>
    <s v="View the submission (EN) View the submission (RUS)"/>
    <d v="2015-09-29T14:19:12"/>
  </r>
  <r>
    <x v="102"/>
    <n v="13.343159999999999"/>
    <n v="14.943977142857142"/>
    <n v="16.277991428571426"/>
    <m/>
    <s v="0. Linear Projection"/>
    <m/>
    <m/>
    <s v=""/>
    <n v="0"/>
    <m/>
    <m/>
    <m/>
    <m/>
    <s v="NA"/>
    <m/>
    <m/>
    <m/>
    <m/>
    <s v="NA"/>
    <m/>
    <n v="14.943977142857142"/>
    <n v="16.277991428571426"/>
    <m/>
    <m/>
    <m/>
    <s v="The Islamic Republic of Mauritania intends to contribute to the Paris Climate Agreement by reducing its greenhouse gas emissions by 22.3% in 2030 or by 4.2 million tons of carbon dioxide equivalent (MtCO2e) compared to projected emissions for the same year in a business as usual scenario which would increase from 6.6 MtCO2e in 2010 to 18.84 MtCO2e in 2030. Thus, for the period from 2020 to 2030 avoided accumulated emissions by the proposed mitigation measures are about 33.56MtCO2e."/>
    <s v="GHG target"/>
    <s v="Baseline scenario target"/>
    <s v="“La République Islamique de Mauritanie a l’intention de contribuer à l’Accord Climat de Paris par une réduction de ses émissions de GES prévue en 2030 de 22,3%, soit 4.2 millions de tonnes équivalent dioxyde de carbone (Mt eq CO2), par rapport aux missions projetées pour la même année selon le scénario du cours normal des affaires (Business As Usual) qui évolue de 6.6 Mt eq CO2 en 2010 à 18.84 Mt eq CO2 en 2030. Ainsi, pour la période 2020-2030 le cumul des émissions évitées selon les mesures d’atténuation proposées sont d’environ 33,56Mt eq CO2.”"/>
    <s v="View the submission"/>
    <d v="2015-09-30T11:27:27"/>
  </r>
  <r>
    <x v="103"/>
    <n v="12.99225"/>
    <n v="14.192807142857143"/>
    <n v="15.19327142857143"/>
    <m/>
    <s v="0. Linear Projection"/>
    <m/>
    <m/>
    <s v=""/>
    <n v="0"/>
    <m/>
    <m/>
    <m/>
    <m/>
    <s v="NA"/>
    <m/>
    <m/>
    <m/>
    <m/>
    <s v="NA"/>
    <m/>
    <n v="14.192807142857143"/>
    <n v="15.19327142857143"/>
    <m/>
    <m/>
    <m/>
    <s v="&quot;To reduce the CO2 emissions from fossil fuels combustion for 30%, that is, for 36% at a higher level of ambition, by 2030 compared to the business as usual (BAU) scenario.&quot;"/>
    <s v="GHG target"/>
    <s v="Baseline scenario target"/>
    <m/>
    <s v="View the submission"/>
    <d v="2015-08-05T13:52:24"/>
  </r>
  <r>
    <x v="104"/>
    <n v="12.31939"/>
    <n v="15.677307142857144"/>
    <n v="18.475571428571428"/>
    <m/>
    <s v="0. Linear Projection"/>
    <m/>
    <m/>
    <s v=""/>
    <n v="0"/>
    <m/>
    <m/>
    <m/>
    <m/>
    <s v="NA"/>
    <m/>
    <m/>
    <m/>
    <m/>
    <s v="NA"/>
    <m/>
    <n v="15.677307142857144"/>
    <n v="18.475571428571428"/>
    <m/>
    <m/>
    <m/>
    <s v="Armenia has stated that its total aggregate emissions between 2015 and 2050 will be &quot;equal to 633 million tons carbon dioxide equivalent&quot;, and that the country will strive to &quot;achieve ecosystem neutral GHG emissions in 2050 (equivalent to 2.07 tons/per capita per annum) with the support of adequate (necessary and sufficient) international financial, technological and capacity building assistance.&quot;"/>
    <s v="GHG target"/>
    <s v="Fixed level target"/>
    <m/>
    <s v="View the submission"/>
    <d v="2015-09-29T11:47:37"/>
  </r>
  <r>
    <x v="105"/>
    <n v="12.27413"/>
    <n v="14.141749999999998"/>
    <n v="15.698099999999998"/>
    <m/>
    <s v="0. Linear Projection"/>
    <m/>
    <m/>
    <s v=""/>
    <n v="0"/>
    <m/>
    <m/>
    <m/>
    <m/>
    <s v="NA"/>
    <m/>
    <m/>
    <m/>
    <m/>
    <s v="NA"/>
    <m/>
    <n v="14.141749999999998"/>
    <n v="15.698099999999998"/>
    <m/>
    <m/>
    <m/>
    <s v="Costa Rica &quot;is committed to a maximum of 9,374,000 tCO2eq net emissions by 2030, with proposed emissions per capita of 1.73 net tons by 2030, 1.19 Net Tons per Capita by 2050 and -0.27 Net Tons per Capita by 2100. This numbers are consistent with the necessary global path to comply with 2 degrees Celsius goal. Costa Rica’s commitment includes an emissions reduction of GHG of 44%, of a Business As Usual (BAU) scenario, and a reduction of 25% of emission compared to 2012 emissions. To accomplish this goal Costa Rica would have to reduce 170,500 tons of GHG per year until the year 2030.&quot;_x000a_Costa Rica also communicates an adaptation contribution. See the full INDC for more information."/>
    <s v="GHG target"/>
    <s v="Fixed level target"/>
    <m/>
    <s v="View the submission"/>
    <d v="2015-09-30T12:43:06"/>
  </r>
  <r>
    <x v="106"/>
    <n v="11.810889999999999"/>
    <n v="11.810889999999999"/>
    <n v="11.810889999999999"/>
    <m/>
    <s v="0. Linear Projection"/>
    <m/>
    <m/>
    <s v=""/>
    <n v="0"/>
    <m/>
    <m/>
    <m/>
    <m/>
    <s v="NA"/>
    <m/>
    <m/>
    <m/>
    <m/>
    <s v="NA"/>
    <m/>
    <n v="11.810889999999999"/>
    <n v="11.810889999999999"/>
    <m/>
    <m/>
    <m/>
    <s v="&quot;Sierra Leone's INDCs is framed in terms of desired outcomes. Through this INDC, Sierra Leone is committed to implementing specific emissions-reduction actions, such as policies or mitigation actions like advancing a feed-in tariff for renewable energy technologies, phasing out fossil fuel subsidies, or converting to no-tillage agricultural practices. As a country whose emission levels are relatively low already, Sierra Leone could not commit to a certain outcome or result - for example, reducing emissions to a specific level (a greenhouse gas outcome). The domestic situation Sierra Leone faces i.e being solely dependent on fuel imports to meet its minimum energy needs, reducing emissions further than BAU can only be achieved through country wide LEDs which the country has already adopted.&quot;_x000a_&quot;It is against this backdrop, that this INDC intends to maintain the emission levels of Sierra Leone relatively Low (close to the world average of 7.58 MtCO2e) by 2035 or neutral by 2050 by reducing her carbon footprint and by following green growth pathways in all economic sectors.&quot;_x000a_The INDC also includes a section on adaptation."/>
    <s v="Actions only"/>
    <s v="Not Applicable"/>
    <m/>
    <s v="View the submission"/>
    <d v="2015-10-01T14:02:40"/>
  </r>
  <r>
    <x v="107"/>
    <n v="11.46092"/>
    <n v="12.491539999999999"/>
    <n v="13.350389999999999"/>
    <m/>
    <s v="0. Linear Projection"/>
    <m/>
    <m/>
    <s v=""/>
    <n v="0"/>
    <m/>
    <m/>
    <m/>
    <m/>
    <s v="NA"/>
    <m/>
    <m/>
    <m/>
    <m/>
    <s v="NA"/>
    <m/>
    <n v="12.491539999999999"/>
    <n v="13.350389999999999"/>
    <m/>
    <m/>
    <m/>
    <s v="Unconditional reduction of 2.5% (BAU 2020) and of 3.5% (2030)._x000a_Conditional Reduction of 25% (BAU 2020) and 34.6% (2030, or a reduction of 33,400 GgCO2Eq)."/>
    <s v="GHG target"/>
    <s v="Baseline scenario target"/>
    <s v="Please note that the INDC was submitted only in French. WRI did its best to translate the INDC language. If any errors are identified, please contact us at wcait@wri.org_x000a_“Réduction inconditionnelle de 2,5% (BAU 2020) et 3,5% (2030)._x000a_Réduction conditionnelle de 25% (BAU 2020) et 34,6%.(2030, soit une réduction de 33.400 GgCO2Eq).”"/>
    <s v="View the submission"/>
    <d v="2015-09-29T11:57:50"/>
  </r>
  <r>
    <x v="108"/>
    <n v="11.350629999999999"/>
    <n v="11.350629999999999"/>
    <n v="11.350629999999999"/>
    <m/>
    <s v="0. Linear Projection"/>
    <m/>
    <m/>
    <s v=""/>
    <n v="0"/>
    <m/>
    <m/>
    <m/>
    <m/>
    <s v="NA"/>
    <m/>
    <m/>
    <m/>
    <m/>
    <s v="NA"/>
    <m/>
    <n v="11.350629999999999"/>
    <n v="11.350629999999999"/>
    <m/>
    <m/>
    <m/>
    <s v="&quot;The Republic of Moldova intends to achieve an economy-wide unconditional target of reducing its greenhouse gas emissions by 64-67 per cent below its 1990 level in 2030 and to make best efforts to reduce its emissions by 67 per cent. The reduction commitment expressed above could be increased up to 78 per cent below 1990 level conditional to, a global agreement addressing important topics including low-cost financial resources, technology transfer, and technical cooperation, accessible to all at a scale commensurate to the challenge of global climate change.&quot;"/>
    <s v="GHG target"/>
    <s v="Base year target"/>
    <m/>
    <s v="View the submission"/>
    <d v="2015-09-25T20:45:50"/>
  </r>
  <r>
    <x v="109"/>
    <n v="11.087459999999998"/>
    <n v="12.488399999999997"/>
    <n v="13.655849999999996"/>
    <m/>
    <s v="0. Linear Projection"/>
    <m/>
    <m/>
    <s v=""/>
    <n v="0"/>
    <m/>
    <m/>
    <m/>
    <m/>
    <s v="NA"/>
    <m/>
    <m/>
    <m/>
    <m/>
    <s v="NA"/>
    <m/>
    <n v="12.488399999999997"/>
    <n v="13.655849999999996"/>
    <m/>
    <m/>
    <m/>
    <s v="&quot;Papua New Guinea's current economic development is seeing a growth in fuel use therefore a big effort will be to reduce fossil fuel emissions in the electricity generation sector by transitioning as far as possible to using renewable energy. The target in this respect will be 100% renewable energy by 2030, contingent on funding being made available. In addition PNG will improve energy efficiency sector wide and reduce emissions where possible in the transport and forestry sectors. The main forestry effort will be coordinated though the existing REDD+ initiative.&quot;"/>
    <s v="Non-GHG target and actions"/>
    <s v="Not Applicable"/>
    <m/>
    <s v="View the submission"/>
    <d v="2015-09-30T16:31:44"/>
  </r>
  <r>
    <x v="110"/>
    <n v="8.8986399999999986"/>
    <n v="9.4045685714285696"/>
    <n v="9.8261757142857107"/>
    <m/>
    <s v="0. Linear Projection"/>
    <m/>
    <m/>
    <s v=""/>
    <n v="0"/>
    <m/>
    <m/>
    <m/>
    <m/>
    <s v="NA"/>
    <m/>
    <m/>
    <m/>
    <m/>
    <s v="NA"/>
    <m/>
    <n v="9.4045685714285696"/>
    <n v="9.8261757142857107"/>
    <m/>
    <m/>
    <m/>
    <s v="&quot;The INDC of Albania is a baseline scenario target: it commits to reduce CO2 emissions compared to the baseline scenario in the period of 2016 and 2030 by 11.5 %. This reduction means 708 kT carbon‐dioxide emission reduction in 2030.&quot;"/>
    <s v="GHG target"/>
    <s v="Baseline scenario target"/>
    <m/>
    <s v="View the submission"/>
    <d v="2015-09-24T09:29:36"/>
  </r>
  <r>
    <x v="111"/>
    <n v="8.835469999999999"/>
    <n v="9.5002099999999992"/>
    <n v="10.05416"/>
    <m/>
    <s v="0. Linear Projection"/>
    <m/>
    <m/>
    <s v=""/>
    <n v="0"/>
    <m/>
    <m/>
    <m/>
    <m/>
    <s v="NA"/>
    <m/>
    <m/>
    <m/>
    <m/>
    <s v="NA"/>
    <m/>
    <n v="9.5002099999999992"/>
    <n v="10.05416"/>
    <m/>
    <m/>
    <m/>
    <s v="The Republic of Haiti intends to reduce its emissions by 31% relative to a baseline scenario, representing an absolute reduction of 45.24 MtCO2e._x000a_Unconditional target: Reducing emissions by 5% compared to the reference scenario by 2030, for a cumulative reduction of 10 Mt CO2e._x000a_Conditional target: Reducing emission by an additional 26% relative to a baseline scenario by 2030, for a cumulative reduction of 35.24 MtCO2e."/>
    <s v="GHG target"/>
    <s v="Baseline scenario target"/>
    <s v="Please note that the INDC was submitted only in French. WRI did its best to translate the INDC language. If any errors are identified, please contact us at wcait@wri.org_x000a_“La République d ’Haïti compte réduire ses émissions de 31% par rapport au scénario de développement tendanciel, représentant en valeur absolue 45.24 Mt éq-CO2. _x000a_Objectif inconditionnel: Réduction des émissions de 5% par rapport au scénario de référence à l’horizon 2030, soit un cumul de 10 Mt éq-CO2._x000a_Objectif conditionnel: Réduction des émissions de 26% supplémentaires par rapport scénario de développement tendanciel à l’horizon 2030, soit un cumul de 35.24 Mt éq-CO2.”"/>
    <s v="View the submission"/>
    <d v="2015-09-30T06:03:42"/>
  </r>
  <r>
    <x v="112"/>
    <n v="7.60473"/>
    <n v="9.3384642857142861"/>
    <n v="10.783242857142856"/>
    <m/>
    <s v="0. Linear Projection"/>
    <m/>
    <m/>
    <s v=""/>
    <n v="0"/>
    <m/>
    <m/>
    <m/>
    <m/>
    <s v="NA"/>
    <m/>
    <m/>
    <m/>
    <m/>
    <s v="NA"/>
    <m/>
    <n v="9.3384642857142861"/>
    <n v="10.783242857142856"/>
    <m/>
    <m/>
    <m/>
    <s v="Guinea Bissau's mitigation contribution includes the implementation of policies and planned actions in forestry and energy sectors._x000a_The INDC also includes an adaptation contribution."/>
    <s v="Actions only"/>
    <s v="Not Applicable"/>
    <m/>
    <s v="View the submission"/>
    <d v="2015-09-30T11:27:13"/>
  </r>
  <r>
    <x v="113"/>
    <n v="6.6899499999999996"/>
    <n v="8.1693699999999989"/>
    <n v="9.4022199999999998"/>
    <m/>
    <s v="0. Linear Projection"/>
    <m/>
    <m/>
    <s v=""/>
    <n v="0"/>
    <m/>
    <m/>
    <m/>
    <m/>
    <s v="NA"/>
    <m/>
    <m/>
    <m/>
    <m/>
    <s v="NA"/>
    <m/>
    <n v="8.1693699999999989"/>
    <n v="9.4022199999999998"/>
    <m/>
    <m/>
    <m/>
    <s v="&quot;Emission reductions from projected emissions resulting from the deviation of BAU emissions for the year 2030 based on policies /actions conditional on availability of international support for finance, technology and capacity building.&quot;_x000a_The INDC also includes a section on Adaptation."/>
    <s v="GHG target"/>
    <s v="Baseline scenario target"/>
    <m/>
    <s v="View the submission"/>
    <d v="2015-09-30T15:21:23"/>
  </r>
  <r>
    <x v="114"/>
    <n v="6.3741700000000003"/>
    <n v="6.972695714285714"/>
    <n v="7.4714671428571426"/>
    <m/>
    <s v="0. Linear Projection"/>
    <m/>
    <m/>
    <s v=""/>
    <n v="0"/>
    <m/>
    <m/>
    <m/>
    <m/>
    <s v="NA"/>
    <m/>
    <m/>
    <m/>
    <m/>
    <s v="NA"/>
    <m/>
    <n v="6.972695714285714"/>
    <n v="7.4714671428571426"/>
    <m/>
    <m/>
    <m/>
    <s v="Equatorial Guinea's ambition is to reduce emissions by 20% by 2030 relative to 2010 levels, in order to achieve a 50% reduction by 2050."/>
    <s v="GHG target"/>
    <s v="Base year target"/>
    <s v="“La ambición de Guinea Ecuatorial es reducir en un 20% de sus emisiones para el año 2030, con respecto a los niveles de 2010; a fin de alcanzar una reducción de 50% para el año 2050.”"/>
    <s v="View the submission"/>
    <d v="2015-09-21T12:58:15"/>
  </r>
  <r>
    <x v="115"/>
    <n v="6.2543699999999998"/>
    <n v="7.0704214285714277"/>
    <n v="7.7504642857142843"/>
    <m/>
    <s v="0. Linear Projection"/>
    <m/>
    <m/>
    <s v=""/>
    <n v="0"/>
    <m/>
    <m/>
    <m/>
    <m/>
    <s v="NA"/>
    <m/>
    <m/>
    <m/>
    <m/>
    <s v="NA"/>
    <m/>
    <n v="7.0704214285714277"/>
    <n v="7.7504642857142843"/>
    <m/>
    <m/>
    <m/>
    <s v="Unconditional contribution: a 3% reduction in greenhouse gas emissions relative to a reference scenario (BAU) by 2030._x000a_Conditional contribution: a 20% reduction in greenhouse gas emissions relative to a reference scenario (BAU) by 2030, starting in 2016."/>
    <s v="GHG target and non-GHG target"/>
    <s v="Baseline scenario target"/>
    <s v="Please note that the INDC was submitted only in French. WRI did its best to translate the INDC language. If any errors are identified, please contact us at wcait@wri.org_x000a_“Contribution inconditionnelle: Réduction de 3% des émissions de gaz à effet de serre par rapport au scénario de référence (BaU) à l’horizon 2030. _x000a_Contribution conditionnelle: Réduction de20% des émissions de gaz à effet de serre, à partir de 2016, par rapport au scénario de référence à l’horizon 2030.”_x000a_"/>
    <s v="View the submission"/>
    <d v="2015-09-30T09:40:22"/>
  </r>
  <r>
    <x v="116"/>
    <n v="6.1406899999999993"/>
    <n v="7.1892842857142849"/>
    <n v="8.0631128571428548"/>
    <m/>
    <s v="0. Linear Projection"/>
    <m/>
    <m/>
    <s v=""/>
    <n v="0"/>
    <m/>
    <m/>
    <m/>
    <m/>
    <s v="NA"/>
    <m/>
    <m/>
    <m/>
    <m/>
    <s v="NA"/>
    <m/>
    <n v="7.1892842857142849"/>
    <n v="8.0631128571428548"/>
    <m/>
    <m/>
    <m/>
    <s v="Guyana's INDC has outlined policies, measures and actions, both conditional and unconditional that the country commits to implement up to 2025, in the energy and forestry sector._x000a_&quot;The major overarching contribution that Guyana intends to make is to pursue a path to a Green economy using a low emission strategy pathway. Guyana has already formulated a LCDS and with limited financial resources, has begun implementation. With additional and adequate resources, Guyana can build on this and embark on a comprehensive path to a low emission and green economy.&quot;_x000a_&quot;More specifically, with the provision of adequate resources, Guyana can provide up to 52Mt CO2 equivalent to global mitigation effort, and can increase its share of renewable energy by 20 percent of its total energy usage, by 2025.&quot;_x000a_The INDC also include annex on Adaptation."/>
    <s v="Actions only"/>
    <s v="Not Applicable"/>
    <m/>
    <s v="View the submission"/>
    <d v="2015-09-28T22:53:23"/>
  </r>
  <r>
    <x v="117"/>
    <n v="5.51485"/>
    <n v="6.8298957142857137"/>
    <n v="7.9257671428571435"/>
    <m/>
    <s v="0. Linear Projection"/>
    <m/>
    <m/>
    <s v=""/>
    <n v="0"/>
    <m/>
    <m/>
    <m/>
    <m/>
    <s v="NA"/>
    <m/>
    <m/>
    <m/>
    <m/>
    <s v="NA"/>
    <m/>
    <n v="6.8298957142857137"/>
    <n v="7.9257671428571435"/>
    <m/>
    <m/>
    <m/>
    <s v="&quot;Iceland aims to be part of a collective delivery by European countries to reach a target of 40% reduction of greenhouse gas emissions by 2030 compared to 1990 levels. A precise commitment for Iceland within such collective delivery has yet to be determined, and is dependent on an agreement with the European Union and its Member States and possibly other countries.&quot;"/>
    <s v="GHG target"/>
    <s v="Base year target"/>
    <m/>
    <s v="View the submission"/>
    <d v="2015-06-30T15:04:56"/>
  </r>
  <r>
    <x v="118"/>
    <n v="4.9778900000000004"/>
    <n v="5.407832857142858"/>
    <n v="5.7661185714285725"/>
    <m/>
    <s v="0. Linear Projection"/>
    <m/>
    <m/>
    <s v=""/>
    <n v="0"/>
    <m/>
    <m/>
    <m/>
    <m/>
    <s v="NA"/>
    <m/>
    <m/>
    <m/>
    <m/>
    <s v="NA"/>
    <m/>
    <n v="5.407832857142858"/>
    <n v="5.7661185714285725"/>
    <m/>
    <m/>
    <m/>
    <s v="&quot;The government of the State of Eritrea is committed to reduce the CO2 emissions from fossil fuels by 23.1% in 2020, 30.2 % by 2025 and 39.2% by 2030 visa-vis to the reference year. If additional support is solicited, it can be further reduced by 36.4 % in 2020, 61.1% by 2025 and 80.6% by 2030.&quot;_x000a_&quot;Unconditional mitigation scenario: With internal resources Eritrea can implement its unconditional scenario reaching 1.3 MtCO2 in 2020, 1.6 MtCO2 in 2025 and 1.9 MtCO2in 2030from fossil fuel CO2.&quot;_x000a_&quot;Conditional mitigation scenario: With external assistances Eritrea can implement its conditional scenario reaching 1.1 MtCO2 In 2020, 0.9 MtCO2 in 2025 and 0.6 MtCO2 in 2030from fossil fuel CO2.&quot;"/>
    <s v="GHG target"/>
    <s v="Baseline scenario target"/>
    <m/>
    <s v="View the submission"/>
    <d v="2015-09-24T14:12:38"/>
  </r>
  <r>
    <x v="119"/>
    <n v="4.5914599999999997"/>
    <n v="4.8208828571428564"/>
    <n v="5.0120685714285695"/>
    <m/>
    <s v="0. Linear Projection"/>
    <m/>
    <m/>
    <s v=""/>
    <n v="0"/>
    <m/>
    <m/>
    <m/>
    <m/>
    <s v="NA"/>
    <m/>
    <m/>
    <m/>
    <m/>
    <s v="NA"/>
    <m/>
    <n v="4.8208828571428564"/>
    <n v="5.0120685714285695"/>
    <m/>
    <m/>
    <m/>
    <s v="&quot;Solomon Islands is a LDC SIDS, that will nonetheless commit to reduce emissions by:_x000a_12% below 2015 level by 2025 and 30% below 2015 level by 2030 compared to a BaU projection._x000a_On the understanding that a global agreement addresses international assistance to access financial and technical resources, Solomon Islands can with international assistance, contribute a further:_x000a_27% reduction in GHG emissions by 2025; and_x000a_45% reduction in GHG emissions by 2030, compared to a BaU projection. With appropriate international assistance, Solomon Islands can reduce its emissions by more than 50% by 2050.&quot;"/>
    <s v="GHG target and actions"/>
    <s v="Baseline scenario target"/>
    <m/>
    <s v="View the submission"/>
    <d v="2015-09-30T11:32:09"/>
  </r>
  <r>
    <x v="120"/>
    <n v="3.53755"/>
    <n v="4.1230385714285713"/>
    <n v="4.6109457142857142"/>
    <m/>
    <s v="0. Linear Projection"/>
    <m/>
    <m/>
    <s v=""/>
    <n v="0"/>
    <m/>
    <m/>
    <m/>
    <m/>
    <s v="NA"/>
    <m/>
    <m/>
    <m/>
    <m/>
    <s v="NA"/>
    <m/>
    <n v="4.1230385714285713"/>
    <n v="4.6109457142857142"/>
    <m/>
    <m/>
    <m/>
    <s v="&quot;The Republic of Mauritius imperatively needs international technical and financial support to enable it to abate its greenhouse gas emissions by 30%, by the year 2030, relative to the business as usual scenario of 7 million metric tonnes CO2 equivalent.&quot;"/>
    <s v="GHG target"/>
    <s v="Baseline scenario target"/>
    <m/>
    <s v="View the submission"/>
    <d v="2015-09-28T11:31:37"/>
  </r>
  <r>
    <x v="121"/>
    <n v="3.5292300000000001"/>
    <n v="3.981484285714286"/>
    <n v="4.3583628571428576"/>
    <m/>
    <s v="0. Linear Projection"/>
    <m/>
    <m/>
    <s v=""/>
    <n v="0"/>
    <m/>
    <m/>
    <m/>
    <m/>
    <s v="NA"/>
    <m/>
    <m/>
    <m/>
    <m/>
    <s v="NA"/>
    <m/>
    <n v="3.981484285714286"/>
    <n v="4.3583628571428576"/>
    <m/>
    <m/>
    <m/>
    <s v="Gambia communicated an &quot;Activity/Sector&quot; based commitment, including unconditional mitigation actions in afforestation and renewable energy, and conditonal reductions in agriculture, energy, transport and waste sectors. With individual baselines developed for each sector, &quot;excluding LULUCF and for Low Emissions Scenario, overall emissions will be reduced by about 44.4% in 2025 and 45.4% in 2030.&quot;_x000a_The INDC also includes a section on Adaptation."/>
    <s v="Actions only"/>
    <s v="Not Applicable"/>
    <m/>
    <s v="View the submission"/>
    <d v="2015-09-30T15:33:51"/>
  </r>
  <r>
    <x v="122"/>
    <n v="3.4780300000000004"/>
    <n v="3.9388471428571434"/>
    <n v="4.3228614285714295"/>
    <m/>
    <s v="0. Linear Projection"/>
    <m/>
    <m/>
    <s v=""/>
    <n v="0"/>
    <m/>
    <m/>
    <m/>
    <m/>
    <s v="NA"/>
    <m/>
    <m/>
    <m/>
    <m/>
    <s v="NA"/>
    <m/>
    <n v="3.9388471428571434"/>
    <n v="4.3228614285714295"/>
    <m/>
    <m/>
    <m/>
    <s v="Swaziland's INDC includes conditional mitigation and adaptation actions. As its unconditional contribution, &quot;Swaziland will focus human capital on mitigation [and adaptation] as a response to climate change. Swaziland will participate in research, pilot projects and planning and implementation of mitigation actions [and adaptation actions].&quot;"/>
    <s v="Actions only"/>
    <s v="Not Applicable"/>
    <m/>
    <s v="View the submission"/>
    <d v="2015-09-29T16:52:18"/>
  </r>
  <r>
    <x v="123"/>
    <n v="3.4727100000000002"/>
    <n v="3.4727100000000002"/>
    <n v="3.4727100000000002"/>
    <m/>
    <s v="0. Linear Projection"/>
    <m/>
    <m/>
    <s v=""/>
    <n v="0"/>
    <m/>
    <m/>
    <m/>
    <m/>
    <s v="NA"/>
    <m/>
    <m/>
    <m/>
    <m/>
    <s v="NA"/>
    <m/>
    <n v="3.4727100000000002"/>
    <n v="3.4727100000000002"/>
    <m/>
    <m/>
    <m/>
    <s v="&quot;Lesotho is committed to reduce unconditionally 10% of its GHG emissions by 2030 compared to a Business-As-Usual (BAU) scenario. The conditional target is 35% by 2030.&quot;_x000a_Lesotho has also communicated an adaptation contribution. See the full INDC for more information."/>
    <s v="GHG target"/>
    <s v="Baseline scenario target"/>
    <m/>
    <s v="View the submission"/>
    <d v="2015-09-30T15:21:51"/>
  </r>
  <r>
    <x v="124"/>
    <n v="3.2969599999999999"/>
    <n v="4.7361885714285714"/>
    <n v="5.9355457142857144"/>
    <m/>
    <s v="0. Linear Projection"/>
    <m/>
    <m/>
    <s v=""/>
    <n v="0"/>
    <m/>
    <m/>
    <m/>
    <m/>
    <s v="NA"/>
    <m/>
    <m/>
    <m/>
    <m/>
    <s v="NA"/>
    <m/>
    <n v="4.7361885714285714"/>
    <n v="5.9355457142857144"/>
    <m/>
    <m/>
    <m/>
    <s v="&quot;Bhutan intends to remain carbon neutral where emission of greenhouse gases will not exceed carbon sequestration by our forests, which is estimated at 6.3 million tons of CO2. Bhutan will maintain a minimum of 60 percent of total land under forest cover for all time in accordance the Constitution of the Kingdom of Bhutan. Efforts will also be made to maintain current levels of forest cover, which currently stand at 70.46%, through sustainable forest management and conservation of environmental services.&quot;"/>
    <s v="GHG target and non-GHG target"/>
    <s v="Fixed level target"/>
    <m/>
    <s v="View the submission"/>
    <d v="2015-09-30T13:46:21"/>
  </r>
  <r>
    <x v="125"/>
    <n v="2.8339400000000001"/>
    <n v="3.4778600000000002"/>
    <n v="4.0144599999999997"/>
    <m/>
    <s v="0. Linear Projection"/>
    <m/>
    <m/>
    <s v=""/>
    <n v="0"/>
    <m/>
    <m/>
    <m/>
    <m/>
    <s v="NA"/>
    <m/>
    <m/>
    <m/>
    <m/>
    <s v="NA"/>
    <m/>
    <n v="3.4778600000000002"/>
    <n v="4.0144599999999997"/>
    <m/>
    <m/>
    <m/>
    <s v="&quot;Liberia’s INDC includes one component on mitigation and one on adaptation. The extent of implementation of the intended contributions on mitigation and adaptation are conditioned upon the provision of adequate means of implementation by the international community (financial resources, capacity building and the transfer of technologies).&quot;_x000a_Liberia's mitigation contribution is to reduce total GHG emissions by 15% below a Business-As-Usual trajectory by 2030, through the implementation of four mitigation actions._x000a_Liberia's adaptation contribution is to implement actions in seven key sectors - agriculture, energy, health, forestry, coastal zone, fishery, and transport/infrastructure."/>
    <s v="GHG target and non-GHG target"/>
    <s v="Baseline scenario target"/>
    <m/>
    <s v="View the submission"/>
    <d v="2015-09-30T15:26:13"/>
  </r>
  <r>
    <x v="126"/>
    <n v="2.7663000000000002"/>
    <n v="3.2859514285714289"/>
    <n v="3.7189942857142864"/>
    <m/>
    <s v="0. Linear Projection"/>
    <m/>
    <m/>
    <s v=""/>
    <n v="0"/>
    <m/>
    <m/>
    <m/>
    <m/>
    <s v="NA"/>
    <m/>
    <m/>
    <m/>
    <m/>
    <s v="NA"/>
    <m/>
    <n v="3.2859514285714289"/>
    <n v="3.7189942857142864"/>
    <m/>
    <m/>
    <m/>
    <s v="Through unconditional measures the Republic of Djibouti commits to avoid 1.8 MtCO2e of future emissions, reducing its emissions by 40% compared to the reference scenario._x000a_Implementing conditional measures would enable the reduction of an additional 0.9 MtCO2e, or 20% of GHG emissions by 2030 compared to the reference scenario. The conditional mitigation scenario would therefore allow the Republic of Djibouti to maintain its level of emissions at the equivalent of 2010 levels."/>
    <s v="GHG target"/>
    <s v="Baseline scenario target"/>
    <s v="Please note that the INDC was submitted only in French. WRI did its best to translate the INDC language. If any errors are identified, please contact us at wcait@wri.org._x000a_“Grâce aux mesures inconditionnelles, la République de Djibouti s’engage à éviter les émissions futures d’1,8 MtCO2e de GES, réduisant ainsi ses émissions de 40% par rapport au scénario de référence._x000a_La mise en place des mesures conditionnelles permettra une réduction supplémentaire de 0.9MtCO2e, soit 20% des émissions de GES en 2030 par rapport au scénario de référence. Le scénario conditionnel d’atténuation permettrait ainsi à la République de Djibouti de maintenir sa quantité d’émissions à un niveau équivalent à celui de 2010.”"/>
    <s v="View the submission"/>
    <d v="2015-08-14T16:49:41"/>
  </r>
  <r>
    <x v="127"/>
    <n v="2.65788"/>
    <n v="2.7271371428571429"/>
    <n v="2.7848514285714288"/>
    <m/>
    <s v="0. Linear Projection"/>
    <m/>
    <m/>
    <s v=""/>
    <n v="0"/>
    <m/>
    <m/>
    <m/>
    <m/>
    <s v="NA"/>
    <m/>
    <m/>
    <m/>
    <m/>
    <s v="NA"/>
    <m/>
    <n v="2.7271371428571429"/>
    <n v="2.7848514285714288"/>
    <m/>
    <m/>
    <m/>
    <s v="Analysis in progress"/>
    <s v="Analysis in progress"/>
    <s v="Analysis in progress"/>
    <m/>
    <s v="View the submission"/>
    <d v="2015-10-28T08:05:44"/>
  </r>
  <r>
    <x v="128"/>
    <n v="1.5698599999999998"/>
    <n v="1.5698599999999998"/>
    <n v="1.5698599999999998"/>
    <m/>
    <s v="0. Linear Projection"/>
    <m/>
    <m/>
    <s v=""/>
    <n v="0"/>
    <m/>
    <m/>
    <m/>
    <m/>
    <s v="NA"/>
    <m/>
    <m/>
    <m/>
    <m/>
    <s v="NA"/>
    <m/>
    <n v="1.5698599999999998"/>
    <n v="1.5698599999999998"/>
    <m/>
    <m/>
    <m/>
    <s v="Belize's INDC focuses on mitigation contribution &quot;framed on an action-based approach that is dependent on cost effective technology, capacity building and adequate financial support,&quot; addressing &quot;the sectors with significant contributions to Belize’s greenhouse gas emissions.&quot;_x000a_&quot;Belize intends to provide information on adaptation at a later stage.&quot;"/>
    <s v="Actions only"/>
    <s v="Not Applicable"/>
    <m/>
    <s v="View the submission"/>
    <d v="2015-10-01T20:24:56"/>
  </r>
  <r>
    <x v="129"/>
    <n v="1.5406199999999999"/>
    <n v="1.7379342857142854"/>
    <n v="1.9023628571428566"/>
    <m/>
    <s v="0. Linear Projection"/>
    <m/>
    <m/>
    <s v=""/>
    <n v="0"/>
    <m/>
    <m/>
    <m/>
    <m/>
    <s v="NA"/>
    <m/>
    <m/>
    <m/>
    <m/>
    <s v="NA"/>
    <m/>
    <n v="1.7379342857142854"/>
    <n v="1.9023628571428566"/>
    <m/>
    <m/>
    <m/>
    <s v="&quot;Barbados intends to achieve an economy-wide reduction in GHG emissions of 44% compared to its business as usual (BAU) scenario by 2030. In absolute terms, this translates to a reduction of 23% compared with the baseline year, 2008._x000a_As an interim target, the intention will be to achieve an economy-wide reduction of 37% compared to its business as usual (BAU) scenario by 2025, equivalent to an absolute reduction of 21% compared to 2008.&quot;_x000a_The INDC also includes a section on adaptation."/>
    <s v="GHG target"/>
    <s v="Baseline scenario target, also stated as a base year target."/>
    <s v="&quot;Absolute economy-wide emission reduction contribution (against BAU and base year)&quot;"/>
    <s v="View the submission"/>
    <d v="2015-09-30T11:28:00"/>
  </r>
  <r>
    <x v="130"/>
    <n v="0.91028999999999993"/>
    <n v="1.10067"/>
    <n v="1.2593199999999998"/>
    <m/>
    <s v="0. Linear Projection"/>
    <m/>
    <m/>
    <s v=""/>
    <n v="0"/>
    <m/>
    <m/>
    <m/>
    <m/>
    <s v="NA"/>
    <m/>
    <m/>
    <m/>
    <m/>
    <s v="NA"/>
    <m/>
    <n v="1.10067"/>
    <n v="1.2593199999999998"/>
    <m/>
    <m/>
    <m/>
    <s v="&quot;The Republic of Seychelles will reduce its economy-wide absolute GHG emissions by 122.5 ktCO2e (21.4%) in 2025 and estimated 188 ktCO2e in 2030 (29.0%) relative to baseline emissions.&quot;_x000a_The INDC also includes a section on adaptation."/>
    <s v="GHG target"/>
    <s v="Baseline scenario target"/>
    <m/>
    <s v="View the submission"/>
    <d v="2015-09-25T09:32:04"/>
  </r>
  <r>
    <x v="131"/>
    <n v="0.72712999999999994"/>
    <n v="0.93328999999999995"/>
    <n v="1.1050899999999999"/>
    <m/>
    <s v="0. Linear Projection"/>
    <m/>
    <m/>
    <s v=""/>
    <n v="0"/>
    <m/>
    <m/>
    <m/>
    <m/>
    <s v="NA"/>
    <m/>
    <m/>
    <m/>
    <m/>
    <s v="NA"/>
    <m/>
    <n v="0.93328999999999995"/>
    <n v="1.1050899999999999"/>
    <m/>
    <m/>
    <m/>
    <s v="&quot;In accordance with Decisions 1/CP.19 and 1/CP.20, Maldives communicates that it intends to reduce unconditionally 10% of its Greenhouse Gases (below BAU) for the year 2030._x000a_The 10% reduction expressed above could be increased up to 24% in a conditional manner, in the context of sustainable development, supported and enabled by availability of financial resources, technology transfer and capacity building.&quot;_x000a_The INDC also includes an Adaptation contirbution."/>
    <s v="GHG target"/>
    <s v="Baseline scenario target"/>
    <m/>
    <s v="View the submission"/>
    <d v="2015-09-28T15:42:58"/>
  </r>
  <r>
    <x v="132"/>
    <n v="0.72619"/>
    <n v="0.86670999999999998"/>
    <n v="0.98380999999999996"/>
    <m/>
    <s v="0. Linear Projection"/>
    <m/>
    <m/>
    <s v=""/>
    <n v="0"/>
    <m/>
    <m/>
    <m/>
    <m/>
    <s v="NA"/>
    <m/>
    <m/>
    <m/>
    <m/>
    <s v="NA"/>
    <m/>
    <n v="0.86670999999999998"/>
    <n v="0.98380999999999996"/>
    <m/>
    <m/>
    <m/>
    <s v="&quot;Grenada commits to reducing its Greenhouse gas emissions by 30% of 2010 by 2025, with an indicative reduction of 40% of 2010 by 2030.&quot;_x000a_The INDC includes a section on Adaptation"/>
    <s v="GHG target"/>
    <s v="Base year target"/>
    <m/>
    <s v="View the submission"/>
    <d v="2015-09-30T11:28:19"/>
  </r>
  <r>
    <x v="133"/>
    <n v="0.56422000000000005"/>
    <n v="0.6356885714285716"/>
    <n v="0.69524571428571447"/>
    <m/>
    <s v="0. Linear Projection"/>
    <m/>
    <m/>
    <s v=""/>
    <n v="0"/>
    <m/>
    <m/>
    <m/>
    <m/>
    <s v="NA"/>
    <m/>
    <m/>
    <m/>
    <m/>
    <s v="NA"/>
    <m/>
    <n v="0.6356885714285716"/>
    <n v="0.69524571428571447"/>
    <m/>
    <m/>
    <m/>
    <s v="The Union of the Comoros aims to reduce its greenhouse gas emissions by 84% by 2030 relative to reference scenario emission levels in the same year. This reduction includes sinks from the Land Use, Land-Use Change, and Forestry (LULUCF) sector."/>
    <s v="GHG target"/>
    <s v="Baseline scenario target"/>
    <s v="Please note that the INDC was submitted only in French. WRI did its best to translate the INDC language. If any errors are identified, please contact us at wcait@wri.org_x000a_“L’Union des Comores s’engage à réduire ses émissions de gaz à effet de serre de 84% à l’horizon 2030 par rapport aux émissions du scénario de référence de la même année. Cette réduction inclut les absorptions du secteur Utilisation des Terres, Changement d’Affectation des terres et Foresterie (UTCAF) également.”"/>
    <s v="View the submission"/>
    <d v="2015-09-17T13:08:47"/>
  </r>
  <r>
    <x v="134"/>
    <n v="0.55274999999999996"/>
    <n v="0.63733285714285715"/>
    <n v="0.70781857142857141"/>
    <m/>
    <s v="0. Linear Projection"/>
    <m/>
    <m/>
    <s v=""/>
    <n v="0"/>
    <m/>
    <m/>
    <m/>
    <m/>
    <s v="NA"/>
    <m/>
    <m/>
    <m/>
    <m/>
    <s v="NA"/>
    <m/>
    <n v="0.63733285714285715"/>
    <n v="0.70781857142857141"/>
    <m/>
    <m/>
    <m/>
    <s v="Analysis in progress"/>
    <s v="Analysis in progress"/>
    <s v="Analysis in progress"/>
    <m/>
    <s v="View the submission"/>
    <d v="2015-10-19T13:30:00"/>
  </r>
  <r>
    <x v="135"/>
    <n v="0.44622000000000001"/>
    <n v="0.45486000000000004"/>
    <n v="0.46206000000000008"/>
    <m/>
    <s v="0. Linear Projection"/>
    <m/>
    <m/>
    <s v=""/>
    <n v="0"/>
    <m/>
    <m/>
    <m/>
    <m/>
    <s v="NA"/>
    <m/>
    <m/>
    <m/>
    <m/>
    <s v="NA"/>
    <m/>
    <n v="0.45486000000000004"/>
    <n v="0.46206000000000008"/>
    <m/>
    <m/>
    <m/>
    <s v="&quot;The mitigation contribution for the Vanuatu INDC submission is a sector specific target of transitioning to close to 100% renewable energy in the electricity sector by 2030. This target would replace nearly all fossil fuel requirements for electricity generation in the country and be consistent with the National Energy Road Map (NERM) target of 65% renewable energy by 2020. This contribution would reduce emissions in the energy sector by 72Gg by 2030...The mitigation would thus reduce BAU emissions in the electricity sub-sector by 100% and in the energy sector as a whole by 30%...The target would be conditional, depending on funding commensurate with putting the transition in place being made available from external sources.&quot;_x000a_&quot;“The INDC also includes an adaptation component outlining priority needs.”"/>
    <s v="Non-GHG target"/>
    <s v="Not Applicable"/>
    <m/>
    <s v="View the submission"/>
    <d v="2015-09-29T04:49:44"/>
  </r>
  <r>
    <x v="136"/>
    <n v="0.41132999999999997"/>
    <n v="0.45296142857142851"/>
    <n v="0.48765428571428571"/>
    <m/>
    <s v="0. Linear Projection"/>
    <m/>
    <m/>
    <s v=""/>
    <n v="0"/>
    <m/>
    <m/>
    <m/>
    <m/>
    <s v="NA"/>
    <m/>
    <m/>
    <m/>
    <m/>
    <s v="NA"/>
    <m/>
    <n v="0.45296142857142851"/>
    <n v="0.48765428571428571"/>
    <m/>
    <m/>
    <m/>
    <s v="Cabo Verde's mitigation contributions are expressed in the form of Renewable Energy (RE) and Energy Efficiency (EE) Targets and other Nationally Appropriate Mitigation Actions (NAMAs). The INDC also includes adaptation contributions."/>
    <s v="Non-GHG target and actions"/>
    <s v="Not Applicable"/>
    <m/>
    <s v="View the submission"/>
    <d v="2015-09-30T11:28:37"/>
  </r>
  <r>
    <x v="137"/>
    <n v="0.35608999999999996"/>
    <n v="0.39798714285714282"/>
    <n v="0.43290142857142849"/>
    <m/>
    <s v="0. Linear Projection"/>
    <m/>
    <m/>
    <s v=""/>
    <n v="0"/>
    <m/>
    <m/>
    <m/>
    <m/>
    <s v="NA"/>
    <m/>
    <m/>
    <m/>
    <m/>
    <s v="NA"/>
    <m/>
    <n v="0.39798714285714282"/>
    <n v="0.43290142857142849"/>
    <m/>
    <m/>
    <m/>
    <s v="&quot;Samoa is targeting the Energy Sector with a focus on the Electricity sub sector. 26% of electricity was generated from renewable energy sources in 2014._x000a_Samoa commits to generating 100% of its electricity from renewable energy sources by 2025. This is conditional on Samoa attaining this target in 2017 and receiving external assistance to maintain the contribution of renewable sources at 100% through to 2025. Assistance required to reach this target include human, technological and financial resources._x000a_Further economy-wide emissions reductions are conditional on Samoa receiving external financial assistance from the international community.&quot;_x000a_See the full INDC for more information."/>
    <s v="Non-GHG target"/>
    <s v="Not Applicable"/>
    <m/>
    <s v="View the submission"/>
    <d v="2015-10-01T03:54:05"/>
  </r>
  <r>
    <x v="138"/>
    <n v="0.22284000000000001"/>
    <n v="0.26418857142857144"/>
    <n v="0.29864571428571429"/>
    <m/>
    <s v="0. Linear Projection"/>
    <m/>
    <m/>
    <s v=""/>
    <n v="0"/>
    <m/>
    <m/>
    <m/>
    <m/>
    <s v="NA"/>
    <m/>
    <m/>
    <m/>
    <m/>
    <s v="NA"/>
    <m/>
    <n v="0.26418857142857144"/>
    <n v="0.29864571428571429"/>
    <m/>
    <m/>
    <m/>
    <s v="&quot;Dominica commits to progressively reduce total gross greenhouse gas (GHG) emissions below 2014 levels (164.5 Ggs est.) at the following reduction rates: 17.9% by 2020; 39.2% by 2025; and 44.7% by 2030...This contribution is conditional upon receiving timely access to international climate change financing, technology development and transfer, and capacity building support for priority adaptation and mitigation measures.&quot;_x000a_Dominica has also outlined its plans for building climate resilience (adaptation), noting that &quot;there is little distinction between adaptation and mitigation measures – an integrated response is being implemented to build climate resilience in vulnerable communities, while enabling Green Growth through the transition to sustainable energy technologies.&quot;_x000a_See Dominica's INDC for more information."/>
    <s v="GHG target"/>
    <s v="Base year target"/>
    <m/>
    <s v="View the submission"/>
    <d v="2015-09-29T20:31:33"/>
  </r>
  <r>
    <x v="139"/>
    <n v="0.19549"/>
    <n v="0.21112428571428571"/>
    <n v="0.22415285714285715"/>
    <m/>
    <s v="0. Linear Projection"/>
    <m/>
    <m/>
    <s v=""/>
    <n v="0"/>
    <m/>
    <m/>
    <m/>
    <m/>
    <s v="NA"/>
    <m/>
    <m/>
    <m/>
    <m/>
    <s v="NA"/>
    <m/>
    <n v="0.21112428571428571"/>
    <n v="0.22415285714285715"/>
    <m/>
    <m/>
    <m/>
    <s v="Sao Tome and Principe's mitigation contribution is a reduction of greenhouse gases by about 57 ktCO2eq below BAU by 2030, which approximately corresponds to a 24% national emission reduction below BAU by 2030. The INDC also includes an adaptation component."/>
    <s v="GHG target"/>
    <s v="Baseline scenario target"/>
    <m/>
    <s v="View the submission"/>
    <d v="2015-09-30T05:52:50"/>
  </r>
  <r>
    <x v="140"/>
    <n v="5.8040000000000001E-2"/>
    <n v="6.9542857142857142E-2"/>
    <n v="7.9128571428571437E-2"/>
    <m/>
    <s v="0. Linear Projection"/>
    <m/>
    <m/>
    <s v=""/>
    <n v="0"/>
    <m/>
    <m/>
    <m/>
    <m/>
    <s v="NA"/>
    <m/>
    <m/>
    <m/>
    <m/>
    <s v="NA"/>
    <m/>
    <n v="6.9542857142857142E-2"/>
    <n v="7.9128571428571437E-2"/>
    <m/>
    <m/>
    <m/>
    <s v="&quot;Kiribati is a LDC SIDS with limited resources that will nonetheless commit to reduce emissions by 13.7% by 2025 and 12.8% by 2030 compared to a BAU projection.&quot;"/>
    <s v="GHG target"/>
    <s v="Baseline scenario target"/>
    <m/>
    <s v="View the submission"/>
    <d v="2015-09-26T06:58:11"/>
  </r>
  <r>
    <x v="141"/>
    <n v="7.9600000000000001E-3"/>
    <n v="9.0057142857142853E-3"/>
    <n v="9.8771428571428569E-3"/>
    <m/>
    <s v="0. Linear Projection"/>
    <m/>
    <m/>
    <s v=""/>
    <n v="0"/>
    <m/>
    <m/>
    <m/>
    <m/>
    <s v="NA"/>
    <m/>
    <m/>
    <m/>
    <m/>
    <s v="NA"/>
    <m/>
    <n v="9.0057142857142853E-3"/>
    <n v="9.8771428571428569E-3"/>
    <m/>
    <m/>
    <m/>
    <s v="&quot;RMI commits to a quantified economy-wide target to reduce its emissions of greenhouse gases (GHG) to 32% below 2010 levels by 2025._x000a_RMI communicates, as an indicative target, its intention to reduce its emissions of GHGs to 45% below 2010 levels by 2030.&quot;"/>
    <s v="GHG target"/>
    <s v="Base year target (&quot;Absolute economy-wide emission reduction target (excluding LULUCF)&quot;)"/>
    <m/>
    <s v="View the submission"/>
    <d v="2015-07-21T08:13:20"/>
  </r>
  <r>
    <x v="142"/>
    <n v="0"/>
    <n v="0"/>
    <n v="0"/>
    <m/>
    <s v="0. Linear Projection"/>
    <m/>
    <m/>
    <s v=""/>
    <n v="0"/>
    <m/>
    <m/>
    <m/>
    <m/>
    <s v="NA"/>
    <m/>
    <m/>
    <m/>
    <m/>
    <s v="NA"/>
    <m/>
    <e v="#N/A"/>
    <e v="#N/A"/>
    <m/>
    <m/>
    <m/>
    <s v="Andorra commits to reduce GHG emissions by 37 percent (193.73 Gg CO2 eq.) from its business-as-usual scenario emissions in 2030."/>
    <s v="GHG target"/>
    <s v="Baseline scenario target"/>
    <s v="&quot;Réduction absolue par rapport aux émissions non absorbées du scénario Business as usual, définies sur la base du Premier rapport bisannuel de l’Andorre à la Convention cadre de Nations unies sur les changements climatiques (2014).&quot;"/>
    <s v="View the submission"/>
    <d v="2015-04-30T16:03:28"/>
  </r>
  <r>
    <x v="143"/>
    <n v="0"/>
    <n v="0"/>
    <n v="0"/>
    <m/>
    <s v="0. Linear Projection"/>
    <m/>
    <m/>
    <s v=""/>
    <n v="0"/>
    <m/>
    <m/>
    <m/>
    <m/>
    <s v="NA"/>
    <m/>
    <m/>
    <m/>
    <m/>
    <s v="NA"/>
    <m/>
    <e v="#N/A"/>
    <e v="#N/A"/>
    <m/>
    <m/>
    <m/>
    <s v="&quot;Liechtenstein aims at a reduction of greenhouse gases by 40 % compared to 1990 by 2030. The reduction target will be subject to the approval of the Liechtenstein Parliament.&quot;"/>
    <s v="GHG target"/>
    <s v="Base year target"/>
    <m/>
    <s v="View the submission"/>
    <d v="2015-04-23T10:11:36"/>
  </r>
  <r>
    <x v="144"/>
    <n v="0"/>
    <n v="0"/>
    <n v="0"/>
    <m/>
    <s v="0. Linear Projection"/>
    <m/>
    <m/>
    <s v=""/>
    <n v="0"/>
    <m/>
    <m/>
    <m/>
    <m/>
    <s v="NA"/>
    <m/>
    <m/>
    <m/>
    <m/>
    <s v="NA"/>
    <m/>
    <e v="#N/A"/>
    <e v="#N/A"/>
    <m/>
    <m/>
    <m/>
    <s v="&quot;With a view to the adoption of a legally binding agreement in Paris in December 2015, the Principality of Monaco wishes to contribute to the joint effort by adopting a target to reduce its emissions by 50% by 2030, compared with the reference year of 1990[1]&quot;."/>
    <s v="GHG target"/>
    <s v="Base year target"/>
    <m/>
    <s v="View the submission (English)View the submission (French)"/>
    <d v="2015-08-04T09:42:46"/>
  </r>
  <r>
    <x v="145"/>
    <n v="0"/>
    <n v="0"/>
    <n v="0"/>
    <m/>
    <s v="0. Linear Projection"/>
    <m/>
    <m/>
    <s v=""/>
    <n v="0"/>
    <m/>
    <m/>
    <m/>
    <m/>
    <s v="NA"/>
    <m/>
    <m/>
    <m/>
    <m/>
    <s v="NA"/>
    <m/>
    <e v="#N/A"/>
    <e v="#N/A"/>
    <m/>
    <m/>
    <m/>
    <s v="&quot;The Republic of San Marino, on the basis of the decision of the Government held on 28 September 2015, commits to reduce GHG emissions to 20% below 2005 levels by 2030.&quot;"/>
    <s v="GHG target"/>
    <s v="Base year target"/>
    <m/>
    <s v="View the submission"/>
    <d v="2015-09-30T18:11:5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6" dataOnRows="1"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chartFormat="2">
  <location ref="B10:ES13" firstHeaderRow="1" firstDataRow="2" firstDataCol="1"/>
  <pivotFields count="32">
    <pivotField axis="axisCol" showAll="0" sortType="ascending">
      <items count="147">
        <item x="67"/>
        <item x="30"/>
        <item x="31"/>
        <item x="135"/>
        <item x="85"/>
        <item x="37"/>
        <item x="24"/>
        <item x="61"/>
        <item x="57"/>
        <item x="21"/>
        <item x="79"/>
        <item x="94"/>
        <item x="22"/>
        <item x="99"/>
        <item x="75"/>
        <item x="122"/>
        <item x="127"/>
        <item x="90"/>
        <item x="20"/>
        <item x="119"/>
        <item x="72"/>
        <item x="106"/>
        <item x="130"/>
        <item x="74"/>
        <item x="145"/>
        <item x="137"/>
        <item x="113"/>
        <item x="5"/>
        <item x="43"/>
        <item x="66"/>
        <item x="77"/>
        <item x="109"/>
        <item x="69"/>
        <item x="68"/>
        <item x="107"/>
        <item x="63"/>
        <item x="80"/>
        <item x="17"/>
        <item x="25"/>
        <item x="62"/>
        <item x="81"/>
        <item x="93"/>
        <item x="144"/>
        <item x="108"/>
        <item x="13"/>
        <item x="120"/>
        <item x="102"/>
        <item x="64"/>
        <item x="131"/>
        <item x="95"/>
        <item x="48"/>
        <item x="143"/>
        <item x="125"/>
        <item x="123"/>
        <item x="97"/>
        <item x="44"/>
        <item x="101"/>
        <item x="140"/>
        <item x="73"/>
        <item x="28"/>
        <item x="91"/>
        <item x="6"/>
        <item x="58"/>
        <item x="9"/>
        <item x="3"/>
        <item x="117"/>
        <item x="96"/>
        <item x="111"/>
        <item x="116"/>
        <item x="54"/>
        <item x="89"/>
        <item x="132"/>
        <item x="52"/>
        <item x="100"/>
        <item x="84"/>
        <item x="2"/>
        <item x="38"/>
        <item x="118"/>
        <item x="114"/>
        <item x="76"/>
        <item x="88"/>
        <item x="138"/>
        <item x="126"/>
        <item x="105"/>
        <item x="133"/>
        <item x="42"/>
        <item x="0"/>
        <item x="47"/>
        <item x="50"/>
        <item x="18"/>
        <item x="136"/>
        <item x="7"/>
        <item x="55"/>
        <item x="46"/>
        <item x="115"/>
        <item x="78"/>
        <item x="4"/>
        <item x="60"/>
        <item x="14"/>
        <item x="124"/>
        <item x="86"/>
        <item x="128"/>
        <item x="51"/>
        <item x="129"/>
        <item x="39"/>
        <item x="71"/>
        <item x="10"/>
        <item x="104"/>
        <item x="26"/>
        <item x="142"/>
        <item x="41"/>
        <item x="110"/>
        <item x="98"/>
        <item x="1"/>
        <item x="11"/>
        <item x="8"/>
        <item x="36"/>
        <item x="87"/>
        <item x="83"/>
        <item x="103"/>
        <item x="112"/>
        <item x="82"/>
        <item x="12"/>
        <item x="15"/>
        <item x="16"/>
        <item x="19"/>
        <item x="23"/>
        <item x="27"/>
        <item x="29"/>
        <item x="32"/>
        <item x="33"/>
        <item x="34"/>
        <item x="35"/>
        <item x="40"/>
        <item x="45"/>
        <item x="49"/>
        <item x="53"/>
        <item x="56"/>
        <item x="59"/>
        <item x="65"/>
        <item x="70"/>
        <item x="92"/>
        <item x="121"/>
        <item x="134"/>
        <item x="139"/>
        <item x="141"/>
        <item t="default"/>
      </items>
      <autoSortScope>
        <pivotArea dataOnly="0" outline="0" fieldPosition="0">
          <references count="1">
            <reference field="4294967294" count="1" selected="0">
              <x v="0"/>
            </reference>
          </references>
        </pivotArea>
      </autoSortScope>
    </pivotField>
    <pivotField dataField="1" numFmtId="165" showAll="0" defaultSubtotal="0"/>
    <pivotField numFmtId="165" showAll="0" defaultSubtotal="0"/>
    <pivotField dataField="1" numFmtId="165"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
  </rowFields>
  <rowItems count="2">
    <i>
      <x/>
    </i>
    <i i="1">
      <x v="1"/>
    </i>
  </rowItems>
  <colFields count="1">
    <field x="0"/>
  </colFields>
  <colItems count="147">
    <i>
      <x v="42"/>
    </i>
    <i>
      <x v="51"/>
    </i>
    <i>
      <x v="24"/>
    </i>
    <i>
      <x v="109"/>
    </i>
    <i>
      <x v="145"/>
    </i>
    <i>
      <x v="57"/>
    </i>
    <i>
      <x v="144"/>
    </i>
    <i>
      <x v="81"/>
    </i>
    <i>
      <x v="25"/>
    </i>
    <i>
      <x v="90"/>
    </i>
    <i>
      <x v="3"/>
    </i>
    <i>
      <x v="143"/>
    </i>
    <i>
      <x v="84"/>
    </i>
    <i>
      <x v="71"/>
    </i>
    <i>
      <x v="48"/>
    </i>
    <i>
      <x v="22"/>
    </i>
    <i>
      <x v="103"/>
    </i>
    <i>
      <x v="101"/>
    </i>
    <i>
      <x v="16"/>
    </i>
    <i>
      <x v="82"/>
    </i>
    <i>
      <x v="52"/>
    </i>
    <i>
      <x v="99"/>
    </i>
    <i>
      <x v="53"/>
    </i>
    <i>
      <x v="15"/>
    </i>
    <i>
      <x v="142"/>
    </i>
    <i>
      <x v="45"/>
    </i>
    <i>
      <x v="19"/>
    </i>
    <i>
      <x v="77"/>
    </i>
    <i>
      <x v="65"/>
    </i>
    <i>
      <x v="68"/>
    </i>
    <i>
      <x v="94"/>
    </i>
    <i>
      <x v="78"/>
    </i>
    <i>
      <x v="26"/>
    </i>
    <i>
      <x v="120"/>
    </i>
    <i>
      <x v="67"/>
    </i>
    <i>
      <x v="111"/>
    </i>
    <i>
      <x v="31"/>
    </i>
    <i>
      <x v="43"/>
    </i>
    <i>
      <x v="34"/>
    </i>
    <i>
      <x v="21"/>
    </i>
    <i>
      <x v="83"/>
    </i>
    <i>
      <x v="107"/>
    </i>
    <i>
      <x v="119"/>
    </i>
    <i>
      <x v="46"/>
    </i>
    <i>
      <x v="56"/>
    </i>
    <i>
      <x v="73"/>
    </i>
    <i>
      <x v="13"/>
    </i>
    <i>
      <x v="112"/>
    </i>
    <i>
      <x v="54"/>
    </i>
    <i>
      <x v="66"/>
    </i>
    <i>
      <x v="49"/>
    </i>
    <i>
      <x v="11"/>
    </i>
    <i>
      <x v="41"/>
    </i>
    <i>
      <x v="141"/>
    </i>
    <i>
      <x v="60"/>
    </i>
    <i>
      <x v="17"/>
    </i>
    <i>
      <x v="70"/>
    </i>
    <i>
      <x v="80"/>
    </i>
    <i>
      <x v="117"/>
    </i>
    <i>
      <x v="100"/>
    </i>
    <i>
      <x v="4"/>
    </i>
    <i>
      <x v="74"/>
    </i>
    <i>
      <x v="118"/>
    </i>
    <i>
      <x v="40"/>
    </i>
    <i>
      <x v="121"/>
    </i>
    <i>
      <x v="36"/>
    </i>
    <i>
      <x v="10"/>
    </i>
    <i>
      <x v="95"/>
    </i>
    <i>
      <x v="30"/>
    </i>
    <i>
      <x v="79"/>
    </i>
    <i>
      <x v="14"/>
    </i>
    <i>
      <x v="23"/>
    </i>
    <i>
      <x v="58"/>
    </i>
    <i>
      <x v="20"/>
    </i>
    <i>
      <x v="105"/>
    </i>
    <i>
      <x v="140"/>
    </i>
    <i>
      <x v="32"/>
    </i>
    <i>
      <x v="33"/>
    </i>
    <i>
      <x/>
    </i>
    <i>
      <x v="29"/>
    </i>
    <i>
      <x v="139"/>
    </i>
    <i>
      <x v="47"/>
    </i>
    <i>
      <x v="35"/>
    </i>
    <i>
      <x v="39"/>
    </i>
    <i>
      <x v="7"/>
    </i>
    <i>
      <x v="97"/>
    </i>
    <i>
      <x v="138"/>
    </i>
    <i>
      <x v="62"/>
    </i>
    <i>
      <x v="8"/>
    </i>
    <i>
      <x v="137"/>
    </i>
    <i>
      <x v="92"/>
    </i>
    <i>
      <x v="69"/>
    </i>
    <i>
      <x v="136"/>
    </i>
    <i>
      <x v="72"/>
    </i>
    <i>
      <x v="102"/>
    </i>
    <i>
      <x v="88"/>
    </i>
    <i>
      <x v="135"/>
    </i>
    <i>
      <x v="50"/>
    </i>
    <i>
      <x v="87"/>
    </i>
    <i>
      <x v="93"/>
    </i>
    <i>
      <x v="134"/>
    </i>
    <i>
      <x v="55"/>
    </i>
    <i>
      <x v="28"/>
    </i>
    <i>
      <x v="85"/>
    </i>
    <i>
      <x v="110"/>
    </i>
    <i>
      <x v="133"/>
    </i>
    <i>
      <x v="104"/>
    </i>
    <i>
      <x v="76"/>
    </i>
    <i>
      <x v="5"/>
    </i>
    <i>
      <x v="116"/>
    </i>
    <i>
      <x v="132"/>
    </i>
    <i>
      <x v="131"/>
    </i>
    <i>
      <x v="130"/>
    </i>
    <i>
      <x v="129"/>
    </i>
    <i>
      <x v="2"/>
    </i>
    <i>
      <x v="1"/>
    </i>
    <i>
      <x v="128"/>
    </i>
    <i>
      <x v="59"/>
    </i>
    <i>
      <x v="127"/>
    </i>
    <i>
      <x v="108"/>
    </i>
    <i>
      <x v="38"/>
    </i>
    <i>
      <x v="6"/>
    </i>
    <i>
      <x v="126"/>
    </i>
    <i>
      <x v="12"/>
    </i>
    <i>
      <x v="9"/>
    </i>
    <i>
      <x v="18"/>
    </i>
    <i>
      <x v="125"/>
    </i>
    <i>
      <x v="89"/>
    </i>
    <i>
      <x v="37"/>
    </i>
    <i>
      <x v="124"/>
    </i>
    <i>
      <x v="123"/>
    </i>
    <i>
      <x v="98"/>
    </i>
    <i>
      <x v="44"/>
    </i>
    <i>
      <x v="122"/>
    </i>
    <i>
      <x v="114"/>
    </i>
    <i>
      <x v="106"/>
    </i>
    <i>
      <x v="63"/>
    </i>
    <i>
      <x v="115"/>
    </i>
    <i>
      <x v="91"/>
    </i>
    <i>
      <x v="61"/>
    </i>
    <i>
      <x v="27"/>
    </i>
    <i>
      <x v="96"/>
    </i>
    <i>
      <x v="64"/>
    </i>
    <i>
      <x v="75"/>
    </i>
    <i>
      <x v="113"/>
    </i>
    <i>
      <x v="86"/>
    </i>
    <i t="grand">
      <x/>
    </i>
  </colItems>
  <dataFields count="2">
    <dataField name="2012   " fld="1" baseField="0" baseItem="22"/>
    <dataField name="2030   " fld="3" baseField="0" baseItem="22"/>
  </dataFields>
  <formats count="8">
    <format dxfId="92">
      <pivotArea type="all" dataOnly="0" outline="0" fieldPosition="0"/>
    </format>
    <format dxfId="91">
      <pivotArea type="all" dataOnly="0" outline="0" fieldPosition="0"/>
    </format>
    <format dxfId="90">
      <pivotArea type="all" dataOnly="0" outline="0" fieldPosition="0"/>
    </format>
    <format dxfId="89">
      <pivotArea type="all" dataOnly="0" outline="0" fieldPosition="0"/>
    </format>
    <format dxfId="88">
      <pivotArea type="all" dataOnly="0" outline="0" fieldPosition="0"/>
    </format>
    <format dxfId="87">
      <pivotArea type="all" dataOnly="0" outline="0" fieldPosition="0"/>
    </format>
    <format dxfId="86">
      <pivotArea outline="0" collapsedLevelsAreSubtotals="1" fieldPosition="0"/>
    </format>
    <format dxfId="85">
      <pivotArea dataOnly="0" labelOnly="1" outline="0" fieldPosition="0">
        <references count="1">
          <reference field="4294967294" count="2">
            <x v="0"/>
            <x v="1"/>
          </reference>
        </references>
      </pivotArea>
    </format>
  </formats>
  <chartFormats count="146">
    <chartFormat chart="0" format="659" series="1">
      <pivotArea type="data" outline="0" fieldPosition="0">
        <references count="2">
          <reference field="4294967294" count="1" selected="0">
            <x v="0"/>
          </reference>
          <reference field="0" count="1" selected="0">
            <x v="42"/>
          </reference>
        </references>
      </pivotArea>
    </chartFormat>
    <chartFormat chart="0" format="660" series="1">
      <pivotArea type="data" outline="0" fieldPosition="0">
        <references count="2">
          <reference field="4294967294" count="1" selected="0">
            <x v="0"/>
          </reference>
          <reference field="0" count="1" selected="0">
            <x v="51"/>
          </reference>
        </references>
      </pivotArea>
    </chartFormat>
    <chartFormat chart="0" format="661" series="1">
      <pivotArea type="data" outline="0" fieldPosition="0">
        <references count="2">
          <reference field="4294967294" count="1" selected="0">
            <x v="0"/>
          </reference>
          <reference field="0" count="1" selected="0">
            <x v="24"/>
          </reference>
        </references>
      </pivotArea>
    </chartFormat>
    <chartFormat chart="0" format="662" series="1">
      <pivotArea type="data" outline="0" fieldPosition="0">
        <references count="2">
          <reference field="4294967294" count="1" selected="0">
            <x v="0"/>
          </reference>
          <reference field="0" count="1" selected="0">
            <x v="109"/>
          </reference>
        </references>
      </pivotArea>
    </chartFormat>
    <chartFormat chart="0" format="663" series="1">
      <pivotArea type="data" outline="0" fieldPosition="0">
        <references count="2">
          <reference field="4294967294" count="1" selected="0">
            <x v="0"/>
          </reference>
          <reference field="0" count="1" selected="0">
            <x v="145"/>
          </reference>
        </references>
      </pivotArea>
    </chartFormat>
    <chartFormat chart="0" format="664" series="1">
      <pivotArea type="data" outline="0" fieldPosition="0">
        <references count="2">
          <reference field="4294967294" count="1" selected="0">
            <x v="0"/>
          </reference>
          <reference field="0" count="1" selected="0">
            <x v="57"/>
          </reference>
        </references>
      </pivotArea>
    </chartFormat>
    <chartFormat chart="0" format="665" series="1">
      <pivotArea type="data" outline="0" fieldPosition="0">
        <references count="2">
          <reference field="4294967294" count="1" selected="0">
            <x v="0"/>
          </reference>
          <reference field="0" count="1" selected="0">
            <x v="144"/>
          </reference>
        </references>
      </pivotArea>
    </chartFormat>
    <chartFormat chart="0" format="666" series="1">
      <pivotArea type="data" outline="0" fieldPosition="0">
        <references count="2">
          <reference field="4294967294" count="1" selected="0">
            <x v="0"/>
          </reference>
          <reference field="0" count="1" selected="0">
            <x v="81"/>
          </reference>
        </references>
      </pivotArea>
    </chartFormat>
    <chartFormat chart="0" format="667" series="1">
      <pivotArea type="data" outline="0" fieldPosition="0">
        <references count="2">
          <reference field="4294967294" count="1" selected="0">
            <x v="0"/>
          </reference>
          <reference field="0" count="1" selected="0">
            <x v="25"/>
          </reference>
        </references>
      </pivotArea>
    </chartFormat>
    <chartFormat chart="0" format="668" series="1">
      <pivotArea type="data" outline="0" fieldPosition="0">
        <references count="2">
          <reference field="4294967294" count="1" selected="0">
            <x v="0"/>
          </reference>
          <reference field="0" count="1" selected="0">
            <x v="90"/>
          </reference>
        </references>
      </pivotArea>
    </chartFormat>
    <chartFormat chart="0" format="669" series="1">
      <pivotArea type="data" outline="0" fieldPosition="0">
        <references count="2">
          <reference field="4294967294" count="1" selected="0">
            <x v="0"/>
          </reference>
          <reference field="0" count="1" selected="0">
            <x v="3"/>
          </reference>
        </references>
      </pivotArea>
    </chartFormat>
    <chartFormat chart="0" format="670" series="1">
      <pivotArea type="data" outline="0" fieldPosition="0">
        <references count="2">
          <reference field="4294967294" count="1" selected="0">
            <x v="0"/>
          </reference>
          <reference field="0" count="1" selected="0">
            <x v="143"/>
          </reference>
        </references>
      </pivotArea>
    </chartFormat>
    <chartFormat chart="0" format="671" series="1">
      <pivotArea type="data" outline="0" fieldPosition="0">
        <references count="2">
          <reference field="4294967294" count="1" selected="0">
            <x v="0"/>
          </reference>
          <reference field="0" count="1" selected="0">
            <x v="84"/>
          </reference>
        </references>
      </pivotArea>
    </chartFormat>
    <chartFormat chart="0" format="672" series="1">
      <pivotArea type="data" outline="0" fieldPosition="0">
        <references count="2">
          <reference field="4294967294" count="1" selected="0">
            <x v="0"/>
          </reference>
          <reference field="0" count="1" selected="0">
            <x v="71"/>
          </reference>
        </references>
      </pivotArea>
    </chartFormat>
    <chartFormat chart="0" format="673" series="1">
      <pivotArea type="data" outline="0" fieldPosition="0">
        <references count="2">
          <reference field="4294967294" count="1" selected="0">
            <x v="0"/>
          </reference>
          <reference field="0" count="1" selected="0">
            <x v="48"/>
          </reference>
        </references>
      </pivotArea>
    </chartFormat>
    <chartFormat chart="0" format="674" series="1">
      <pivotArea type="data" outline="0" fieldPosition="0">
        <references count="2">
          <reference field="4294967294" count="1" selected="0">
            <x v="0"/>
          </reference>
          <reference field="0" count="1" selected="0">
            <x v="22"/>
          </reference>
        </references>
      </pivotArea>
    </chartFormat>
    <chartFormat chart="0" format="675" series="1">
      <pivotArea type="data" outline="0" fieldPosition="0">
        <references count="2">
          <reference field="4294967294" count="1" selected="0">
            <x v="0"/>
          </reference>
          <reference field="0" count="1" selected="0">
            <x v="103"/>
          </reference>
        </references>
      </pivotArea>
    </chartFormat>
    <chartFormat chart="0" format="676" series="1">
      <pivotArea type="data" outline="0" fieldPosition="0">
        <references count="2">
          <reference field="4294967294" count="1" selected="0">
            <x v="0"/>
          </reference>
          <reference field="0" count="1" selected="0">
            <x v="101"/>
          </reference>
        </references>
      </pivotArea>
    </chartFormat>
    <chartFormat chart="0" format="677" series="1">
      <pivotArea type="data" outline="0" fieldPosition="0">
        <references count="2">
          <reference field="4294967294" count="1" selected="0">
            <x v="0"/>
          </reference>
          <reference field="0" count="1" selected="0">
            <x v="16"/>
          </reference>
        </references>
      </pivotArea>
    </chartFormat>
    <chartFormat chart="0" format="678" series="1">
      <pivotArea type="data" outline="0" fieldPosition="0">
        <references count="2">
          <reference field="4294967294" count="1" selected="0">
            <x v="0"/>
          </reference>
          <reference field="0" count="1" selected="0">
            <x v="82"/>
          </reference>
        </references>
      </pivotArea>
    </chartFormat>
    <chartFormat chart="0" format="679" series="1">
      <pivotArea type="data" outline="0" fieldPosition="0">
        <references count="2">
          <reference field="4294967294" count="1" selected="0">
            <x v="0"/>
          </reference>
          <reference field="0" count="1" selected="0">
            <x v="52"/>
          </reference>
        </references>
      </pivotArea>
    </chartFormat>
    <chartFormat chart="0" format="680" series="1">
      <pivotArea type="data" outline="0" fieldPosition="0">
        <references count="2">
          <reference field="4294967294" count="1" selected="0">
            <x v="0"/>
          </reference>
          <reference field="0" count="1" selected="0">
            <x v="99"/>
          </reference>
        </references>
      </pivotArea>
    </chartFormat>
    <chartFormat chart="0" format="681" series="1">
      <pivotArea type="data" outline="0" fieldPosition="0">
        <references count="2">
          <reference field="4294967294" count="1" selected="0">
            <x v="0"/>
          </reference>
          <reference field="0" count="1" selected="0">
            <x v="53"/>
          </reference>
        </references>
      </pivotArea>
    </chartFormat>
    <chartFormat chart="0" format="682" series="1">
      <pivotArea type="data" outline="0" fieldPosition="0">
        <references count="2">
          <reference field="4294967294" count="1" selected="0">
            <x v="0"/>
          </reference>
          <reference field="0" count="1" selected="0">
            <x v="15"/>
          </reference>
        </references>
      </pivotArea>
    </chartFormat>
    <chartFormat chart="0" format="683" series="1">
      <pivotArea type="data" outline="0" fieldPosition="0">
        <references count="2">
          <reference field="4294967294" count="1" selected="0">
            <x v="0"/>
          </reference>
          <reference field="0" count="1" selected="0">
            <x v="142"/>
          </reference>
        </references>
      </pivotArea>
    </chartFormat>
    <chartFormat chart="0" format="684" series="1">
      <pivotArea type="data" outline="0" fieldPosition="0">
        <references count="2">
          <reference field="4294967294" count="1" selected="0">
            <x v="0"/>
          </reference>
          <reference field="0" count="1" selected="0">
            <x v="45"/>
          </reference>
        </references>
      </pivotArea>
    </chartFormat>
    <chartFormat chart="0" format="685" series="1">
      <pivotArea type="data" outline="0" fieldPosition="0">
        <references count="2">
          <reference field="4294967294" count="1" selected="0">
            <x v="0"/>
          </reference>
          <reference field="0" count="1" selected="0">
            <x v="19"/>
          </reference>
        </references>
      </pivotArea>
    </chartFormat>
    <chartFormat chart="0" format="686" series="1">
      <pivotArea type="data" outline="0" fieldPosition="0">
        <references count="2">
          <reference field="4294967294" count="1" selected="0">
            <x v="0"/>
          </reference>
          <reference field="0" count="1" selected="0">
            <x v="77"/>
          </reference>
        </references>
      </pivotArea>
    </chartFormat>
    <chartFormat chart="0" format="687" series="1">
      <pivotArea type="data" outline="0" fieldPosition="0">
        <references count="2">
          <reference field="4294967294" count="1" selected="0">
            <x v="0"/>
          </reference>
          <reference field="0" count="1" selected="0">
            <x v="65"/>
          </reference>
        </references>
      </pivotArea>
    </chartFormat>
    <chartFormat chart="0" format="688" series="1">
      <pivotArea type="data" outline="0" fieldPosition="0">
        <references count="2">
          <reference field="4294967294" count="1" selected="0">
            <x v="0"/>
          </reference>
          <reference field="0" count="1" selected="0">
            <x v="68"/>
          </reference>
        </references>
      </pivotArea>
    </chartFormat>
    <chartFormat chart="0" format="689" series="1">
      <pivotArea type="data" outline="0" fieldPosition="0">
        <references count="2">
          <reference field="4294967294" count="1" selected="0">
            <x v="0"/>
          </reference>
          <reference field="0" count="1" selected="0">
            <x v="94"/>
          </reference>
        </references>
      </pivotArea>
    </chartFormat>
    <chartFormat chart="0" format="690" series="1">
      <pivotArea type="data" outline="0" fieldPosition="0">
        <references count="2">
          <reference field="4294967294" count="1" selected="0">
            <x v="0"/>
          </reference>
          <reference field="0" count="1" selected="0">
            <x v="78"/>
          </reference>
        </references>
      </pivotArea>
    </chartFormat>
    <chartFormat chart="0" format="691" series="1">
      <pivotArea type="data" outline="0" fieldPosition="0">
        <references count="2">
          <reference field="4294967294" count="1" selected="0">
            <x v="0"/>
          </reference>
          <reference field="0" count="1" selected="0">
            <x v="26"/>
          </reference>
        </references>
      </pivotArea>
    </chartFormat>
    <chartFormat chart="0" format="692" series="1">
      <pivotArea type="data" outline="0" fieldPosition="0">
        <references count="2">
          <reference field="4294967294" count="1" selected="0">
            <x v="0"/>
          </reference>
          <reference field="0" count="1" selected="0">
            <x v="120"/>
          </reference>
        </references>
      </pivotArea>
    </chartFormat>
    <chartFormat chart="0" format="693" series="1">
      <pivotArea type="data" outline="0" fieldPosition="0">
        <references count="2">
          <reference field="4294967294" count="1" selected="0">
            <x v="0"/>
          </reference>
          <reference field="0" count="1" selected="0">
            <x v="67"/>
          </reference>
        </references>
      </pivotArea>
    </chartFormat>
    <chartFormat chart="0" format="694" series="1">
      <pivotArea type="data" outline="0" fieldPosition="0">
        <references count="2">
          <reference field="4294967294" count="1" selected="0">
            <x v="0"/>
          </reference>
          <reference field="0" count="1" selected="0">
            <x v="111"/>
          </reference>
        </references>
      </pivotArea>
    </chartFormat>
    <chartFormat chart="0" format="695" series="1">
      <pivotArea type="data" outline="0" fieldPosition="0">
        <references count="2">
          <reference field="4294967294" count="1" selected="0">
            <x v="0"/>
          </reference>
          <reference field="0" count="1" selected="0">
            <x v="31"/>
          </reference>
        </references>
      </pivotArea>
    </chartFormat>
    <chartFormat chart="0" format="696" series="1">
      <pivotArea type="data" outline="0" fieldPosition="0">
        <references count="2">
          <reference field="4294967294" count="1" selected="0">
            <x v="0"/>
          </reference>
          <reference field="0" count="1" selected="0">
            <x v="43"/>
          </reference>
        </references>
      </pivotArea>
    </chartFormat>
    <chartFormat chart="0" format="697" series="1">
      <pivotArea type="data" outline="0" fieldPosition="0">
        <references count="2">
          <reference field="4294967294" count="1" selected="0">
            <x v="0"/>
          </reference>
          <reference field="0" count="1" selected="0">
            <x v="34"/>
          </reference>
        </references>
      </pivotArea>
    </chartFormat>
    <chartFormat chart="0" format="698" series="1">
      <pivotArea type="data" outline="0" fieldPosition="0">
        <references count="2">
          <reference field="4294967294" count="1" selected="0">
            <x v="0"/>
          </reference>
          <reference field="0" count="1" selected="0">
            <x v="21"/>
          </reference>
        </references>
      </pivotArea>
    </chartFormat>
    <chartFormat chart="0" format="699" series="1">
      <pivotArea type="data" outline="0" fieldPosition="0">
        <references count="2">
          <reference field="4294967294" count="1" selected="0">
            <x v="0"/>
          </reference>
          <reference field="0" count="1" selected="0">
            <x v="83"/>
          </reference>
        </references>
      </pivotArea>
    </chartFormat>
    <chartFormat chart="0" format="700" series="1">
      <pivotArea type="data" outline="0" fieldPosition="0">
        <references count="2">
          <reference field="4294967294" count="1" selected="0">
            <x v="0"/>
          </reference>
          <reference field="0" count="1" selected="0">
            <x v="107"/>
          </reference>
        </references>
      </pivotArea>
    </chartFormat>
    <chartFormat chart="0" format="701" series="1">
      <pivotArea type="data" outline="0" fieldPosition="0">
        <references count="2">
          <reference field="4294967294" count="1" selected="0">
            <x v="0"/>
          </reference>
          <reference field="0" count="1" selected="0">
            <x v="119"/>
          </reference>
        </references>
      </pivotArea>
    </chartFormat>
    <chartFormat chart="0" format="702" series="1">
      <pivotArea type="data" outline="0" fieldPosition="0">
        <references count="2">
          <reference field="4294967294" count="1" selected="0">
            <x v="0"/>
          </reference>
          <reference field="0" count="1" selected="0">
            <x v="46"/>
          </reference>
        </references>
      </pivotArea>
    </chartFormat>
    <chartFormat chart="0" format="703" series="1">
      <pivotArea type="data" outline="0" fieldPosition="0">
        <references count="2">
          <reference field="4294967294" count="1" selected="0">
            <x v="0"/>
          </reference>
          <reference field="0" count="1" selected="0">
            <x v="56"/>
          </reference>
        </references>
      </pivotArea>
    </chartFormat>
    <chartFormat chart="0" format="704" series="1">
      <pivotArea type="data" outline="0" fieldPosition="0">
        <references count="2">
          <reference field="4294967294" count="1" selected="0">
            <x v="0"/>
          </reference>
          <reference field="0" count="1" selected="0">
            <x v="73"/>
          </reference>
        </references>
      </pivotArea>
    </chartFormat>
    <chartFormat chart="0" format="705" series="1">
      <pivotArea type="data" outline="0" fieldPosition="0">
        <references count="2">
          <reference field="4294967294" count="1" selected="0">
            <x v="0"/>
          </reference>
          <reference field="0" count="1" selected="0">
            <x v="13"/>
          </reference>
        </references>
      </pivotArea>
    </chartFormat>
    <chartFormat chart="0" format="706" series="1">
      <pivotArea type="data" outline="0" fieldPosition="0">
        <references count="2">
          <reference field="4294967294" count="1" selected="0">
            <x v="0"/>
          </reference>
          <reference field="0" count="1" selected="0">
            <x v="112"/>
          </reference>
        </references>
      </pivotArea>
    </chartFormat>
    <chartFormat chart="0" format="707" series="1">
      <pivotArea type="data" outline="0" fieldPosition="0">
        <references count="2">
          <reference field="4294967294" count="1" selected="0">
            <x v="0"/>
          </reference>
          <reference field="0" count="1" selected="0">
            <x v="54"/>
          </reference>
        </references>
      </pivotArea>
    </chartFormat>
    <chartFormat chart="0" format="708" series="1">
      <pivotArea type="data" outline="0" fieldPosition="0">
        <references count="2">
          <reference field="4294967294" count="1" selected="0">
            <x v="0"/>
          </reference>
          <reference field="0" count="1" selected="0">
            <x v="66"/>
          </reference>
        </references>
      </pivotArea>
    </chartFormat>
    <chartFormat chart="0" format="709" series="1">
      <pivotArea type="data" outline="0" fieldPosition="0">
        <references count="2">
          <reference field="4294967294" count="1" selected="0">
            <x v="0"/>
          </reference>
          <reference field="0" count="1" selected="0">
            <x v="49"/>
          </reference>
        </references>
      </pivotArea>
    </chartFormat>
    <chartFormat chart="0" format="710" series="1">
      <pivotArea type="data" outline="0" fieldPosition="0">
        <references count="2">
          <reference field="4294967294" count="1" selected="0">
            <x v="0"/>
          </reference>
          <reference field="0" count="1" selected="0">
            <x v="11"/>
          </reference>
        </references>
      </pivotArea>
    </chartFormat>
    <chartFormat chart="0" format="711" series="1">
      <pivotArea type="data" outline="0" fieldPosition="0">
        <references count="2">
          <reference field="4294967294" count="1" selected="0">
            <x v="0"/>
          </reference>
          <reference field="0" count="1" selected="0">
            <x v="41"/>
          </reference>
        </references>
      </pivotArea>
    </chartFormat>
    <chartFormat chart="0" format="712" series="1">
      <pivotArea type="data" outline="0" fieldPosition="0">
        <references count="2">
          <reference field="4294967294" count="1" selected="0">
            <x v="0"/>
          </reference>
          <reference field="0" count="1" selected="0">
            <x v="141"/>
          </reference>
        </references>
      </pivotArea>
    </chartFormat>
    <chartFormat chart="0" format="713" series="1">
      <pivotArea type="data" outline="0" fieldPosition="0">
        <references count="2">
          <reference field="4294967294" count="1" selected="0">
            <x v="0"/>
          </reference>
          <reference field="0" count="1" selected="0">
            <x v="60"/>
          </reference>
        </references>
      </pivotArea>
    </chartFormat>
    <chartFormat chart="0" format="714" series="1">
      <pivotArea type="data" outline="0" fieldPosition="0">
        <references count="2">
          <reference field="4294967294" count="1" selected="0">
            <x v="0"/>
          </reference>
          <reference field="0" count="1" selected="0">
            <x v="17"/>
          </reference>
        </references>
      </pivotArea>
    </chartFormat>
    <chartFormat chart="0" format="715" series="1">
      <pivotArea type="data" outline="0" fieldPosition="0">
        <references count="2">
          <reference field="4294967294" count="1" selected="0">
            <x v="0"/>
          </reference>
          <reference field="0" count="1" selected="0">
            <x v="70"/>
          </reference>
        </references>
      </pivotArea>
    </chartFormat>
    <chartFormat chart="0" format="716" series="1">
      <pivotArea type="data" outline="0" fieldPosition="0">
        <references count="2">
          <reference field="4294967294" count="1" selected="0">
            <x v="0"/>
          </reference>
          <reference field="0" count="1" selected="0">
            <x v="80"/>
          </reference>
        </references>
      </pivotArea>
    </chartFormat>
    <chartFormat chart="0" format="717" series="1">
      <pivotArea type="data" outline="0" fieldPosition="0">
        <references count="2">
          <reference field="4294967294" count="1" selected="0">
            <x v="0"/>
          </reference>
          <reference field="0" count="1" selected="0">
            <x v="117"/>
          </reference>
        </references>
      </pivotArea>
    </chartFormat>
    <chartFormat chart="0" format="718" series="1">
      <pivotArea type="data" outline="0" fieldPosition="0">
        <references count="2">
          <reference field="4294967294" count="1" selected="0">
            <x v="0"/>
          </reference>
          <reference field="0" count="1" selected="0">
            <x v="100"/>
          </reference>
        </references>
      </pivotArea>
    </chartFormat>
    <chartFormat chart="0" format="719" series="1">
      <pivotArea type="data" outline="0" fieldPosition="0">
        <references count="2">
          <reference field="4294967294" count="1" selected="0">
            <x v="0"/>
          </reference>
          <reference field="0" count="1" selected="0">
            <x v="4"/>
          </reference>
        </references>
      </pivotArea>
    </chartFormat>
    <chartFormat chart="0" format="720" series="1">
      <pivotArea type="data" outline="0" fieldPosition="0">
        <references count="2">
          <reference field="4294967294" count="1" selected="0">
            <x v="0"/>
          </reference>
          <reference field="0" count="1" selected="0">
            <x v="74"/>
          </reference>
        </references>
      </pivotArea>
    </chartFormat>
    <chartFormat chart="0" format="721" series="1">
      <pivotArea type="data" outline="0" fieldPosition="0">
        <references count="2">
          <reference field="4294967294" count="1" selected="0">
            <x v="0"/>
          </reference>
          <reference field="0" count="1" selected="0">
            <x v="118"/>
          </reference>
        </references>
      </pivotArea>
    </chartFormat>
    <chartFormat chart="0" format="722" series="1">
      <pivotArea type="data" outline="0" fieldPosition="0">
        <references count="2">
          <reference field="4294967294" count="1" selected="0">
            <x v="0"/>
          </reference>
          <reference field="0" count="1" selected="0">
            <x v="40"/>
          </reference>
        </references>
      </pivotArea>
    </chartFormat>
    <chartFormat chart="0" format="723" series="1">
      <pivotArea type="data" outline="0" fieldPosition="0">
        <references count="2">
          <reference field="4294967294" count="1" selected="0">
            <x v="0"/>
          </reference>
          <reference field="0" count="1" selected="0">
            <x v="121"/>
          </reference>
        </references>
      </pivotArea>
    </chartFormat>
    <chartFormat chart="0" format="724" series="1">
      <pivotArea type="data" outline="0" fieldPosition="0">
        <references count="2">
          <reference field="4294967294" count="1" selected="0">
            <x v="0"/>
          </reference>
          <reference field="0" count="1" selected="0">
            <x v="36"/>
          </reference>
        </references>
      </pivotArea>
    </chartFormat>
    <chartFormat chart="0" format="725" series="1">
      <pivotArea type="data" outline="0" fieldPosition="0">
        <references count="2">
          <reference field="4294967294" count="1" selected="0">
            <x v="0"/>
          </reference>
          <reference field="0" count="1" selected="0">
            <x v="10"/>
          </reference>
        </references>
      </pivotArea>
    </chartFormat>
    <chartFormat chart="0" format="726" series="1">
      <pivotArea type="data" outline="0" fieldPosition="0">
        <references count="2">
          <reference field="4294967294" count="1" selected="0">
            <x v="0"/>
          </reference>
          <reference field="0" count="1" selected="0">
            <x v="95"/>
          </reference>
        </references>
      </pivotArea>
    </chartFormat>
    <chartFormat chart="0" format="727" series="1">
      <pivotArea type="data" outline="0" fieldPosition="0">
        <references count="2">
          <reference field="4294967294" count="1" selected="0">
            <x v="0"/>
          </reference>
          <reference field="0" count="1" selected="0">
            <x v="30"/>
          </reference>
        </references>
      </pivotArea>
    </chartFormat>
    <chartFormat chart="0" format="728" series="1">
      <pivotArea type="data" outline="0" fieldPosition="0">
        <references count="2">
          <reference field="4294967294" count="1" selected="0">
            <x v="0"/>
          </reference>
          <reference field="0" count="1" selected="0">
            <x v="79"/>
          </reference>
        </references>
      </pivotArea>
    </chartFormat>
    <chartFormat chart="0" format="729" series="1">
      <pivotArea type="data" outline="0" fieldPosition="0">
        <references count="2">
          <reference field="4294967294" count="1" selected="0">
            <x v="0"/>
          </reference>
          <reference field="0" count="1" selected="0">
            <x v="14"/>
          </reference>
        </references>
      </pivotArea>
    </chartFormat>
    <chartFormat chart="0" format="730" series="1">
      <pivotArea type="data" outline="0" fieldPosition="0">
        <references count="2">
          <reference field="4294967294" count="1" selected="0">
            <x v="0"/>
          </reference>
          <reference field="0" count="1" selected="0">
            <x v="23"/>
          </reference>
        </references>
      </pivotArea>
    </chartFormat>
    <chartFormat chart="0" format="731" series="1">
      <pivotArea type="data" outline="0" fieldPosition="0">
        <references count="2">
          <reference field="4294967294" count="1" selected="0">
            <x v="0"/>
          </reference>
          <reference field="0" count="1" selected="0">
            <x v="58"/>
          </reference>
        </references>
      </pivotArea>
    </chartFormat>
    <chartFormat chart="0" format="732" series="1">
      <pivotArea type="data" outline="0" fieldPosition="0">
        <references count="2">
          <reference field="4294967294" count="1" selected="0">
            <x v="0"/>
          </reference>
          <reference field="0" count="1" selected="0">
            <x v="20"/>
          </reference>
        </references>
      </pivotArea>
    </chartFormat>
    <chartFormat chart="0" format="733" series="1">
      <pivotArea type="data" outline="0" fieldPosition="0">
        <references count="2">
          <reference field="4294967294" count="1" selected="0">
            <x v="0"/>
          </reference>
          <reference field="0" count="1" selected="0">
            <x v="105"/>
          </reference>
        </references>
      </pivotArea>
    </chartFormat>
    <chartFormat chart="0" format="734" series="1">
      <pivotArea type="data" outline="0" fieldPosition="0">
        <references count="2">
          <reference field="4294967294" count="1" selected="0">
            <x v="0"/>
          </reference>
          <reference field="0" count="1" selected="0">
            <x v="140"/>
          </reference>
        </references>
      </pivotArea>
    </chartFormat>
    <chartFormat chart="0" format="735" series="1">
      <pivotArea type="data" outline="0" fieldPosition="0">
        <references count="2">
          <reference field="4294967294" count="1" selected="0">
            <x v="0"/>
          </reference>
          <reference field="0" count="1" selected="0">
            <x v="32"/>
          </reference>
        </references>
      </pivotArea>
    </chartFormat>
    <chartFormat chart="0" format="736" series="1">
      <pivotArea type="data" outline="0" fieldPosition="0">
        <references count="2">
          <reference field="4294967294" count="1" selected="0">
            <x v="0"/>
          </reference>
          <reference field="0" count="1" selected="0">
            <x v="33"/>
          </reference>
        </references>
      </pivotArea>
    </chartFormat>
    <chartFormat chart="0" format="737" series="1">
      <pivotArea type="data" outline="0" fieldPosition="0">
        <references count="2">
          <reference field="4294967294" count="1" selected="0">
            <x v="0"/>
          </reference>
          <reference field="0" count="1" selected="0">
            <x v="0"/>
          </reference>
        </references>
      </pivotArea>
    </chartFormat>
    <chartFormat chart="0" format="738" series="1">
      <pivotArea type="data" outline="0" fieldPosition="0">
        <references count="2">
          <reference field="4294967294" count="1" selected="0">
            <x v="0"/>
          </reference>
          <reference field="0" count="1" selected="0">
            <x v="29"/>
          </reference>
        </references>
      </pivotArea>
    </chartFormat>
    <chartFormat chart="0" format="739" series="1">
      <pivotArea type="data" outline="0" fieldPosition="0">
        <references count="2">
          <reference field="4294967294" count="1" selected="0">
            <x v="0"/>
          </reference>
          <reference field="0" count="1" selected="0">
            <x v="139"/>
          </reference>
        </references>
      </pivotArea>
    </chartFormat>
    <chartFormat chart="0" format="740" series="1">
      <pivotArea type="data" outline="0" fieldPosition="0">
        <references count="2">
          <reference field="4294967294" count="1" selected="0">
            <x v="0"/>
          </reference>
          <reference field="0" count="1" selected="0">
            <x v="47"/>
          </reference>
        </references>
      </pivotArea>
    </chartFormat>
    <chartFormat chart="0" format="741" series="1">
      <pivotArea type="data" outline="0" fieldPosition="0">
        <references count="2">
          <reference field="4294967294" count="1" selected="0">
            <x v="0"/>
          </reference>
          <reference field="0" count="1" selected="0">
            <x v="35"/>
          </reference>
        </references>
      </pivotArea>
    </chartFormat>
    <chartFormat chart="0" format="742" series="1">
      <pivotArea type="data" outline="0" fieldPosition="0">
        <references count="2">
          <reference field="4294967294" count="1" selected="0">
            <x v="0"/>
          </reference>
          <reference field="0" count="1" selected="0">
            <x v="39"/>
          </reference>
        </references>
      </pivotArea>
    </chartFormat>
    <chartFormat chart="0" format="743" series="1">
      <pivotArea type="data" outline="0" fieldPosition="0">
        <references count="2">
          <reference field="4294967294" count="1" selected="0">
            <x v="0"/>
          </reference>
          <reference field="0" count="1" selected="0">
            <x v="7"/>
          </reference>
        </references>
      </pivotArea>
    </chartFormat>
    <chartFormat chart="0" format="744" series="1">
      <pivotArea type="data" outline="0" fieldPosition="0">
        <references count="2">
          <reference field="4294967294" count="1" selected="0">
            <x v="0"/>
          </reference>
          <reference field="0" count="1" selected="0">
            <x v="97"/>
          </reference>
        </references>
      </pivotArea>
    </chartFormat>
    <chartFormat chart="0" format="745" series="1">
      <pivotArea type="data" outline="0" fieldPosition="0">
        <references count="2">
          <reference field="4294967294" count="1" selected="0">
            <x v="0"/>
          </reference>
          <reference field="0" count="1" selected="0">
            <x v="138"/>
          </reference>
        </references>
      </pivotArea>
    </chartFormat>
    <chartFormat chart="0" format="746" series="1">
      <pivotArea type="data" outline="0" fieldPosition="0">
        <references count="2">
          <reference field="4294967294" count="1" selected="0">
            <x v="0"/>
          </reference>
          <reference field="0" count="1" selected="0">
            <x v="62"/>
          </reference>
        </references>
      </pivotArea>
    </chartFormat>
    <chartFormat chart="0" format="747" series="1">
      <pivotArea type="data" outline="0" fieldPosition="0">
        <references count="2">
          <reference field="4294967294" count="1" selected="0">
            <x v="0"/>
          </reference>
          <reference field="0" count="1" selected="0">
            <x v="8"/>
          </reference>
        </references>
      </pivotArea>
    </chartFormat>
    <chartFormat chart="0" format="748" series="1">
      <pivotArea type="data" outline="0" fieldPosition="0">
        <references count="2">
          <reference field="4294967294" count="1" selected="0">
            <x v="0"/>
          </reference>
          <reference field="0" count="1" selected="0">
            <x v="137"/>
          </reference>
        </references>
      </pivotArea>
    </chartFormat>
    <chartFormat chart="0" format="749" series="1">
      <pivotArea type="data" outline="0" fieldPosition="0">
        <references count="2">
          <reference field="4294967294" count="1" selected="0">
            <x v="0"/>
          </reference>
          <reference field="0" count="1" selected="0">
            <x v="92"/>
          </reference>
        </references>
      </pivotArea>
    </chartFormat>
    <chartFormat chart="0" format="750" series="1">
      <pivotArea type="data" outline="0" fieldPosition="0">
        <references count="2">
          <reference field="4294967294" count="1" selected="0">
            <x v="0"/>
          </reference>
          <reference field="0" count="1" selected="0">
            <x v="69"/>
          </reference>
        </references>
      </pivotArea>
    </chartFormat>
    <chartFormat chart="0" format="751" series="1">
      <pivotArea type="data" outline="0" fieldPosition="0">
        <references count="2">
          <reference field="4294967294" count="1" selected="0">
            <x v="0"/>
          </reference>
          <reference field="0" count="1" selected="0">
            <x v="136"/>
          </reference>
        </references>
      </pivotArea>
    </chartFormat>
    <chartFormat chart="0" format="752" series="1">
      <pivotArea type="data" outline="0" fieldPosition="0">
        <references count="2">
          <reference field="4294967294" count="1" selected="0">
            <x v="0"/>
          </reference>
          <reference field="0" count="1" selected="0">
            <x v="72"/>
          </reference>
        </references>
      </pivotArea>
    </chartFormat>
    <chartFormat chart="0" format="753" series="1">
      <pivotArea type="data" outline="0" fieldPosition="0">
        <references count="2">
          <reference field="4294967294" count="1" selected="0">
            <x v="0"/>
          </reference>
          <reference field="0" count="1" selected="0">
            <x v="102"/>
          </reference>
        </references>
      </pivotArea>
    </chartFormat>
    <chartFormat chart="0" format="754" series="1">
      <pivotArea type="data" outline="0" fieldPosition="0">
        <references count="2">
          <reference field="4294967294" count="1" selected="0">
            <x v="0"/>
          </reference>
          <reference field="0" count="1" selected="0">
            <x v="88"/>
          </reference>
        </references>
      </pivotArea>
    </chartFormat>
    <chartFormat chart="0" format="755" series="1">
      <pivotArea type="data" outline="0" fieldPosition="0">
        <references count="2">
          <reference field="4294967294" count="1" selected="0">
            <x v="0"/>
          </reference>
          <reference field="0" count="1" selected="0">
            <x v="135"/>
          </reference>
        </references>
      </pivotArea>
    </chartFormat>
    <chartFormat chart="0" format="756" series="1">
      <pivotArea type="data" outline="0" fieldPosition="0">
        <references count="2">
          <reference field="4294967294" count="1" selected="0">
            <x v="0"/>
          </reference>
          <reference field="0" count="1" selected="0">
            <x v="50"/>
          </reference>
        </references>
      </pivotArea>
    </chartFormat>
    <chartFormat chart="0" format="757" series="1">
      <pivotArea type="data" outline="0" fieldPosition="0">
        <references count="2">
          <reference field="4294967294" count="1" selected="0">
            <x v="0"/>
          </reference>
          <reference field="0" count="1" selected="0">
            <x v="87"/>
          </reference>
        </references>
      </pivotArea>
    </chartFormat>
    <chartFormat chart="0" format="758" series="1">
      <pivotArea type="data" outline="0" fieldPosition="0">
        <references count="2">
          <reference field="4294967294" count="1" selected="0">
            <x v="0"/>
          </reference>
          <reference field="0" count="1" selected="0">
            <x v="93"/>
          </reference>
        </references>
      </pivotArea>
    </chartFormat>
    <chartFormat chart="0" format="759" series="1">
      <pivotArea type="data" outline="0" fieldPosition="0">
        <references count="2">
          <reference field="4294967294" count="1" selected="0">
            <x v="0"/>
          </reference>
          <reference field="0" count="1" selected="0">
            <x v="134"/>
          </reference>
        </references>
      </pivotArea>
    </chartFormat>
    <chartFormat chart="0" format="760" series="1">
      <pivotArea type="data" outline="0" fieldPosition="0">
        <references count="2">
          <reference field="4294967294" count="1" selected="0">
            <x v="0"/>
          </reference>
          <reference field="0" count="1" selected="0">
            <x v="55"/>
          </reference>
        </references>
      </pivotArea>
    </chartFormat>
    <chartFormat chart="0" format="761" series="1">
      <pivotArea type="data" outline="0" fieldPosition="0">
        <references count="2">
          <reference field="4294967294" count="1" selected="0">
            <x v="0"/>
          </reference>
          <reference field="0" count="1" selected="0">
            <x v="28"/>
          </reference>
        </references>
      </pivotArea>
    </chartFormat>
    <chartFormat chart="0" format="762" series="1">
      <pivotArea type="data" outline="0" fieldPosition="0">
        <references count="2">
          <reference field="4294967294" count="1" selected="0">
            <x v="0"/>
          </reference>
          <reference field="0" count="1" selected="0">
            <x v="85"/>
          </reference>
        </references>
      </pivotArea>
    </chartFormat>
    <chartFormat chart="0" format="763" series="1">
      <pivotArea type="data" outline="0" fieldPosition="0">
        <references count="2">
          <reference field="4294967294" count="1" selected="0">
            <x v="0"/>
          </reference>
          <reference field="0" count="1" selected="0">
            <x v="110"/>
          </reference>
        </references>
      </pivotArea>
    </chartFormat>
    <chartFormat chart="0" format="764" series="1">
      <pivotArea type="data" outline="0" fieldPosition="0">
        <references count="2">
          <reference field="4294967294" count="1" selected="0">
            <x v="0"/>
          </reference>
          <reference field="0" count="1" selected="0">
            <x v="133"/>
          </reference>
        </references>
      </pivotArea>
    </chartFormat>
    <chartFormat chart="0" format="765" series="1">
      <pivotArea type="data" outline="0" fieldPosition="0">
        <references count="2">
          <reference field="4294967294" count="1" selected="0">
            <x v="0"/>
          </reference>
          <reference field="0" count="1" selected="0">
            <x v="104"/>
          </reference>
        </references>
      </pivotArea>
    </chartFormat>
    <chartFormat chart="0" format="766" series="1">
      <pivotArea type="data" outline="0" fieldPosition="0">
        <references count="2">
          <reference field="4294967294" count="1" selected="0">
            <x v="0"/>
          </reference>
          <reference field="0" count="1" selected="0">
            <x v="76"/>
          </reference>
        </references>
      </pivotArea>
    </chartFormat>
    <chartFormat chart="0" format="767" series="1">
      <pivotArea type="data" outline="0" fieldPosition="0">
        <references count="2">
          <reference field="4294967294" count="1" selected="0">
            <x v="0"/>
          </reference>
          <reference field="0" count="1" selected="0">
            <x v="5"/>
          </reference>
        </references>
      </pivotArea>
    </chartFormat>
    <chartFormat chart="0" format="768" series="1">
      <pivotArea type="data" outline="0" fieldPosition="0">
        <references count="2">
          <reference field="4294967294" count="1" selected="0">
            <x v="0"/>
          </reference>
          <reference field="0" count="1" selected="0">
            <x v="116"/>
          </reference>
        </references>
      </pivotArea>
    </chartFormat>
    <chartFormat chart="0" format="769" series="1">
      <pivotArea type="data" outline="0" fieldPosition="0">
        <references count="2">
          <reference field="4294967294" count="1" selected="0">
            <x v="0"/>
          </reference>
          <reference field="0" count="1" selected="0">
            <x v="132"/>
          </reference>
        </references>
      </pivotArea>
    </chartFormat>
    <chartFormat chart="0" format="770" series="1">
      <pivotArea type="data" outline="0" fieldPosition="0">
        <references count="2">
          <reference field="4294967294" count="1" selected="0">
            <x v="0"/>
          </reference>
          <reference field="0" count="1" selected="0">
            <x v="131"/>
          </reference>
        </references>
      </pivotArea>
    </chartFormat>
    <chartFormat chart="0" format="771" series="1">
      <pivotArea type="data" outline="0" fieldPosition="0">
        <references count="2">
          <reference field="4294967294" count="1" selected="0">
            <x v="0"/>
          </reference>
          <reference field="0" count="1" selected="0">
            <x v="130"/>
          </reference>
        </references>
      </pivotArea>
    </chartFormat>
    <chartFormat chart="0" format="772" series="1">
      <pivotArea type="data" outline="0" fieldPosition="0">
        <references count="2">
          <reference field="4294967294" count="1" selected="0">
            <x v="0"/>
          </reference>
          <reference field="0" count="1" selected="0">
            <x v="129"/>
          </reference>
        </references>
      </pivotArea>
    </chartFormat>
    <chartFormat chart="0" format="773" series="1">
      <pivotArea type="data" outline="0" fieldPosition="0">
        <references count="2">
          <reference field="4294967294" count="1" selected="0">
            <x v="0"/>
          </reference>
          <reference field="0" count="1" selected="0">
            <x v="2"/>
          </reference>
        </references>
      </pivotArea>
    </chartFormat>
    <chartFormat chart="0" format="774" series="1">
      <pivotArea type="data" outline="0" fieldPosition="0">
        <references count="2">
          <reference field="4294967294" count="1" selected="0">
            <x v="0"/>
          </reference>
          <reference field="0" count="1" selected="0">
            <x v="1"/>
          </reference>
        </references>
      </pivotArea>
    </chartFormat>
    <chartFormat chart="0" format="775" series="1">
      <pivotArea type="data" outline="0" fieldPosition="0">
        <references count="2">
          <reference field="4294967294" count="1" selected="0">
            <x v="0"/>
          </reference>
          <reference field="0" count="1" selected="0">
            <x v="128"/>
          </reference>
        </references>
      </pivotArea>
    </chartFormat>
    <chartFormat chart="0" format="776" series="1">
      <pivotArea type="data" outline="0" fieldPosition="0">
        <references count="2">
          <reference field="4294967294" count="1" selected="0">
            <x v="0"/>
          </reference>
          <reference field="0" count="1" selected="0">
            <x v="59"/>
          </reference>
        </references>
      </pivotArea>
    </chartFormat>
    <chartFormat chart="0" format="777" series="1">
      <pivotArea type="data" outline="0" fieldPosition="0">
        <references count="2">
          <reference field="4294967294" count="1" selected="0">
            <x v="0"/>
          </reference>
          <reference field="0" count="1" selected="0">
            <x v="127"/>
          </reference>
        </references>
      </pivotArea>
    </chartFormat>
    <chartFormat chart="0" format="778" series="1">
      <pivotArea type="data" outline="0" fieldPosition="0">
        <references count="2">
          <reference field="4294967294" count="1" selected="0">
            <x v="0"/>
          </reference>
          <reference field="0" count="1" selected="0">
            <x v="108"/>
          </reference>
        </references>
      </pivotArea>
    </chartFormat>
    <chartFormat chart="0" format="779" series="1">
      <pivotArea type="data" outline="0" fieldPosition="0">
        <references count="2">
          <reference field="4294967294" count="1" selected="0">
            <x v="0"/>
          </reference>
          <reference field="0" count="1" selected="0">
            <x v="38"/>
          </reference>
        </references>
      </pivotArea>
    </chartFormat>
    <chartFormat chart="0" format="780" series="1">
      <pivotArea type="data" outline="0" fieldPosition="0">
        <references count="2">
          <reference field="4294967294" count="1" selected="0">
            <x v="0"/>
          </reference>
          <reference field="0" count="1" selected="0">
            <x v="6"/>
          </reference>
        </references>
      </pivotArea>
    </chartFormat>
    <chartFormat chart="0" format="781" series="1">
      <pivotArea type="data" outline="0" fieldPosition="0">
        <references count="2">
          <reference field="4294967294" count="1" selected="0">
            <x v="0"/>
          </reference>
          <reference field="0" count="1" selected="0">
            <x v="126"/>
          </reference>
        </references>
      </pivotArea>
    </chartFormat>
    <chartFormat chart="0" format="782" series="1">
      <pivotArea type="data" outline="0" fieldPosition="0">
        <references count="2">
          <reference field="4294967294" count="1" selected="0">
            <x v="0"/>
          </reference>
          <reference field="0" count="1" selected="0">
            <x v="12"/>
          </reference>
        </references>
      </pivotArea>
    </chartFormat>
    <chartFormat chart="0" format="783" series="1">
      <pivotArea type="data" outline="0" fieldPosition="0">
        <references count="2">
          <reference field="4294967294" count="1" selected="0">
            <x v="0"/>
          </reference>
          <reference field="0" count="1" selected="0">
            <x v="9"/>
          </reference>
        </references>
      </pivotArea>
    </chartFormat>
    <chartFormat chart="0" format="784" series="1">
      <pivotArea type="data" outline="0" fieldPosition="0">
        <references count="2">
          <reference field="4294967294" count="1" selected="0">
            <x v="0"/>
          </reference>
          <reference field="0" count="1" selected="0">
            <x v="18"/>
          </reference>
        </references>
      </pivotArea>
    </chartFormat>
    <chartFormat chart="0" format="785" series="1">
      <pivotArea type="data" outline="0" fieldPosition="0">
        <references count="2">
          <reference field="4294967294" count="1" selected="0">
            <x v="0"/>
          </reference>
          <reference field="0" count="1" selected="0">
            <x v="125"/>
          </reference>
        </references>
      </pivotArea>
    </chartFormat>
    <chartFormat chart="0" format="786" series="1">
      <pivotArea type="data" outline="0" fieldPosition="0">
        <references count="2">
          <reference field="4294967294" count="1" selected="0">
            <x v="0"/>
          </reference>
          <reference field="0" count="1" selected="0">
            <x v="89"/>
          </reference>
        </references>
      </pivotArea>
    </chartFormat>
    <chartFormat chart="0" format="787" series="1">
      <pivotArea type="data" outline="0" fieldPosition="0">
        <references count="2">
          <reference field="4294967294" count="1" selected="0">
            <x v="0"/>
          </reference>
          <reference field="0" count="1" selected="0">
            <x v="37"/>
          </reference>
        </references>
      </pivotArea>
    </chartFormat>
    <chartFormat chart="0" format="788" series="1">
      <pivotArea type="data" outline="0" fieldPosition="0">
        <references count="2">
          <reference field="4294967294" count="1" selected="0">
            <x v="0"/>
          </reference>
          <reference field="0" count="1" selected="0">
            <x v="124"/>
          </reference>
        </references>
      </pivotArea>
    </chartFormat>
    <chartFormat chart="0" format="789" series="1">
      <pivotArea type="data" outline="0" fieldPosition="0">
        <references count="2">
          <reference field="4294967294" count="1" selected="0">
            <x v="0"/>
          </reference>
          <reference field="0" count="1" selected="0">
            <x v="123"/>
          </reference>
        </references>
      </pivotArea>
    </chartFormat>
    <chartFormat chart="0" format="790" series="1">
      <pivotArea type="data" outline="0" fieldPosition="0">
        <references count="2">
          <reference field="4294967294" count="1" selected="0">
            <x v="0"/>
          </reference>
          <reference field="0" count="1" selected="0">
            <x v="98"/>
          </reference>
        </references>
      </pivotArea>
    </chartFormat>
    <chartFormat chart="0" format="791" series="1">
      <pivotArea type="data" outline="0" fieldPosition="0">
        <references count="2">
          <reference field="4294967294" count="1" selected="0">
            <x v="0"/>
          </reference>
          <reference field="0" count="1" selected="0">
            <x v="44"/>
          </reference>
        </references>
      </pivotArea>
    </chartFormat>
    <chartFormat chart="0" format="792" series="1">
      <pivotArea type="data" outline="0" fieldPosition="0">
        <references count="2">
          <reference field="4294967294" count="1" selected="0">
            <x v="0"/>
          </reference>
          <reference field="0" count="1" selected="0">
            <x v="122"/>
          </reference>
        </references>
      </pivotArea>
    </chartFormat>
    <chartFormat chart="0" format="793" series="1">
      <pivotArea type="data" outline="0" fieldPosition="0">
        <references count="2">
          <reference field="4294967294" count="1" selected="0">
            <x v="0"/>
          </reference>
          <reference field="0" count="1" selected="0">
            <x v="114"/>
          </reference>
        </references>
      </pivotArea>
    </chartFormat>
    <chartFormat chart="0" format="794" series="1">
      <pivotArea type="data" outline="0" fieldPosition="0">
        <references count="2">
          <reference field="4294967294" count="1" selected="0">
            <x v="0"/>
          </reference>
          <reference field="0" count="1" selected="0">
            <x v="106"/>
          </reference>
        </references>
      </pivotArea>
    </chartFormat>
    <chartFormat chart="0" format="795" series="1">
      <pivotArea type="data" outline="0" fieldPosition="0">
        <references count="2">
          <reference field="4294967294" count="1" selected="0">
            <x v="0"/>
          </reference>
          <reference field="0" count="1" selected="0">
            <x v="63"/>
          </reference>
        </references>
      </pivotArea>
    </chartFormat>
    <chartFormat chart="0" format="796" series="1">
      <pivotArea type="data" outline="0" fieldPosition="0">
        <references count="2">
          <reference field="4294967294" count="1" selected="0">
            <x v="0"/>
          </reference>
          <reference field="0" count="1" selected="0">
            <x v="115"/>
          </reference>
        </references>
      </pivotArea>
    </chartFormat>
    <chartFormat chart="0" format="797" series="1">
      <pivotArea type="data" outline="0" fieldPosition="0">
        <references count="2">
          <reference field="4294967294" count="1" selected="0">
            <x v="0"/>
          </reference>
          <reference field="0" count="1" selected="0">
            <x v="91"/>
          </reference>
        </references>
      </pivotArea>
    </chartFormat>
    <chartFormat chart="0" format="798" series="1">
      <pivotArea type="data" outline="0" fieldPosition="0">
        <references count="2">
          <reference field="4294967294" count="1" selected="0">
            <x v="0"/>
          </reference>
          <reference field="0" count="1" selected="0">
            <x v="61"/>
          </reference>
        </references>
      </pivotArea>
    </chartFormat>
    <chartFormat chart="0" format="799" series="1">
      <pivotArea type="data" outline="0" fieldPosition="0">
        <references count="2">
          <reference field="4294967294" count="1" selected="0">
            <x v="0"/>
          </reference>
          <reference field="0" count="1" selected="0">
            <x v="27"/>
          </reference>
        </references>
      </pivotArea>
    </chartFormat>
    <chartFormat chart="0" format="800" series="1">
      <pivotArea type="data" outline="0" fieldPosition="0">
        <references count="2">
          <reference field="4294967294" count="1" selected="0">
            <x v="0"/>
          </reference>
          <reference field="0" count="1" selected="0">
            <x v="96"/>
          </reference>
        </references>
      </pivotArea>
    </chartFormat>
    <chartFormat chart="0" format="801" series="1">
      <pivotArea type="data" outline="0" fieldPosition="0">
        <references count="2">
          <reference field="4294967294" count="1" selected="0">
            <x v="0"/>
          </reference>
          <reference field="0" count="1" selected="0">
            <x v="64"/>
          </reference>
        </references>
      </pivotArea>
    </chartFormat>
    <chartFormat chart="0" format="802" series="1">
      <pivotArea type="data" outline="0" fieldPosition="0">
        <references count="2">
          <reference field="4294967294" count="1" selected="0">
            <x v="0"/>
          </reference>
          <reference field="0" count="1" selected="0">
            <x v="75"/>
          </reference>
        </references>
      </pivotArea>
    </chartFormat>
    <chartFormat chart="0" format="803" series="1">
      <pivotArea type="data" outline="0" fieldPosition="0">
        <references count="2">
          <reference field="4294967294" count="1" selected="0">
            <x v="0"/>
          </reference>
          <reference field="0" count="1" selected="0">
            <x v="113"/>
          </reference>
        </references>
      </pivotArea>
    </chartFormat>
    <chartFormat chart="0" format="804" series="1">
      <pivotArea type="data" outline="0" fieldPosition="0">
        <references count="2">
          <reference field="4294967294" count="1" selected="0">
            <x v="0"/>
          </reference>
          <reference field="0" count="1" selected="0">
            <x v="86"/>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au1" displayName="Tableau1" ref="B13:AG159" totalsRowShown="0" headerRowDxfId="77" dataDxfId="76" headerRowCellStyle="Normal 2" dataCellStyle="Normal 3">
  <autoFilter ref="B13:AG159">
    <filterColumn colId="4">
      <customFilters>
        <customFilter operator="notEqual" val=" "/>
      </customFilters>
    </filterColumn>
  </autoFilter>
  <sortState ref="B13:AH158">
    <sortCondition descending="1" ref="C12:C158"/>
  </sortState>
  <tableColumns count="32">
    <tableColumn id="2" name="Pays" dataDxfId="75"/>
    <tableColumn id="3" name=" 2 012   " dataDxfId="74" dataCellStyle="Milliers">
      <calculatedColumnFormula>IFERROR(VLOOKUP(B14,Emission[],8,FALSE),0)</calculatedColumnFormula>
    </tableColumn>
    <tableColumn id="4" name=" 2 025   " dataDxfId="73" dataCellStyle="Milliers">
      <calculatedColumnFormula>IFERROR(IF(P14&lt;&gt;"NA",P14,IF(G14&lt;&gt;Data!$B$11,(E14-C14)/(E$13-C$13)*(D$13-C$13)+C14,'INDC Analysis'!W14)),C14)</calculatedColumnFormula>
    </tableColumn>
    <tableColumn id="5" name=" 2 030   " dataDxfId="72" dataCellStyle="Milliers">
      <calculatedColumnFormula>IFERROR(IF(U14&lt;&gt;"NA",U14,IF(G14&lt;&gt;Data!$B$11,(D14-C14)*(E$13-D$13)/(D$13-C$13)+D14,X14)),C14)</calculatedColumnFormula>
    </tableColumn>
    <tableColumn id="6" name="top emitters" dataDxfId="71" dataCellStyle="Milliers"/>
    <tableColumn id="7" name="Type of assumptions" dataDxfId="70" dataCellStyle="Milliers"/>
    <tableColumn id="8" name="a" dataDxfId="69" dataCellStyle="Milliers"/>
    <tableColumn id="9" name="Reference year" dataDxfId="68" dataCellStyle="Milliers"/>
    <tableColumn id="10" name="Emission in the year of ref (MtCO2e)" dataDxfId="67" dataCellStyle="Milliers">
      <calculatedColumnFormula>IFERROR(VLOOKUP(B14,Emission[],MATCH(I14,Data!$D$9:$K$9,0),FALSE),"")</calculatedColumnFormula>
    </tableColumn>
    <tableColumn id="11" name="GDP-PPP (Billion Intl$ (2011)) " dataDxfId="66" dataCellStyle="Milliers">
      <calculatedColumnFormula>SUMPRODUCT((Economie[Country]=B14)*(Economie[Year]=I14)*(Economie[GDP-PPP (Billion Intl$ (2011))]))</calculatedColumnFormula>
    </tableColumn>
    <tableColumn id="12" name="b" dataDxfId="65" dataCellStyle="Milliers"/>
    <tableColumn id="13" name="Decrease in emission per year (%)" dataDxfId="64" dataCellStyle="Milliers"/>
    <tableColumn id="14" name="Decrease in GDP carbon intensity (%)" dataDxfId="63" dataCellStyle="Milliers"/>
    <tableColumn id="15" name="GDP in 2025 assumption ($B 2005 GDP-PPP)" dataDxfId="62" dataCellStyle="Milliers"/>
    <tableColumn id="16" name="2025 emission (MtCO2e)" dataDxfId="61" dataCellStyle="Milliers">
      <calculatedColumnFormula>IFERROR(IF(G14=Data!$B$13,IF(N14&lt;&gt;"",O14/K14*J14*N14,"NA"),IF(M14&lt;&gt;"",J14*(1-M14),"NA")),"NA")</calculatedColumnFormula>
    </tableColumn>
    <tableColumn id="17" name="c" dataDxfId="60" dataCellStyle="Milliers"/>
    <tableColumn id="18" name="Decrease in emission per year (%)4" dataDxfId="59" dataCellStyle="Milliers"/>
    <tableColumn id="19" name="Decrease in GDP carbon intensity (%)5" dataDxfId="58" dataCellStyle="Milliers"/>
    <tableColumn id="20" name="GDP in 2030 assumption ($B 2011 GDP-PPP)" dataDxfId="57" dataCellStyle="Milliers"/>
    <tableColumn id="21" name="2030 emission (MtCO2e)" dataDxfId="56" dataCellStyle="Milliers">
      <calculatedColumnFormula>IFERROR(IF(G14=Data!$B$13,IF(S14&lt;&gt;"",T14/K14*J14*(1-S14),"NA"),IF(R14&lt;&gt;"",J14*(1-R14),"NA")),"NA")</calculatedColumnFormula>
    </tableColumn>
    <tableColumn id="22" name="d" dataDxfId="55" dataCellStyle="Milliers"/>
    <tableColumn id="23" name="2025 emission (MtCO2e)8" dataDxfId="54" dataCellStyle="Milliers">
      <calculatedColumnFormula>MAX(VLOOKUP($B14,Emission[],9,FALSE),C14)</calculatedColumnFormula>
    </tableColumn>
    <tableColumn id="24" name="2030 emission (MtCO2e)2" dataDxfId="53" dataCellStyle="Milliers">
      <calculatedColumnFormula>MAX(VLOOKUP($B14,Emission[],10,FALSE),C14)</calculatedColumnFormula>
    </tableColumn>
    <tableColumn id="25" name="e" dataDxfId="52" dataCellStyle="Milliers"/>
    <tableColumn id="26" name="Comments" dataDxfId="51" dataCellStyle="Normal 3"/>
    <tableColumn id="27" name="f" dataDxfId="50" dataCellStyle="Milliers"/>
    <tableColumn id="28" name="INDC summary" dataDxfId="49" dataCellStyle="Normal 3"/>
    <tableColumn id="29" name="INDC type" dataDxfId="48" dataCellStyle="Normal 3"/>
    <tableColumn id="30" name="GHG target type" dataDxfId="47" dataCellStyle="Normal 3"/>
    <tableColumn id="31" name="Comments2" dataDxfId="46" dataCellStyle="Normal 3"/>
    <tableColumn id="32" name="Link to the submission" dataDxfId="45" dataCellStyle="Normal 3"/>
    <tableColumn id="33" name="Submission date" dataDxfId="44" dataCellStyle="Normal 3"/>
  </tableColumns>
  <tableStyleInfo showFirstColumn="0" showLastColumn="0" showRowStripes="1" showColumnStripes="0"/>
</table>
</file>

<file path=xl/tables/table2.xml><?xml version="1.0" encoding="utf-8"?>
<table xmlns="http://schemas.openxmlformats.org/spreadsheetml/2006/main" id="2" name="Economie" displayName="Economie" ref="O10:R2078" totalsRowShown="0" headerRowDxfId="40" dataDxfId="39" headerRowCellStyle="Milliers">
  <autoFilter ref="O10:R2078"/>
  <sortState ref="O11:T9974">
    <sortCondition ref="P1:P9965"/>
  </sortState>
  <tableColumns count="4">
    <tableColumn id="1" name="Country" dataDxfId="38"/>
    <tableColumn id="2" name="Year" dataDxfId="37"/>
    <tableColumn id="4" name="GDP-PPP (Billion Intl$ (2011))" dataDxfId="36" dataCellStyle="Milliers"/>
    <tableColumn id="5" name="GDP-USD (Billion US$ (2005))" dataDxfId="35" dataCellStyle="Milliers"/>
  </tableColumns>
  <tableStyleInfo name="TableStyleLight1" showFirstColumn="0" showLastColumn="0" showRowStripes="0" showColumnStripes="0"/>
</table>
</file>

<file path=xl/tables/table3.xml><?xml version="1.0" encoding="utf-8"?>
<table xmlns="http://schemas.openxmlformats.org/spreadsheetml/2006/main" id="3" name="Emission" displayName="Emission" ref="D10:M239" totalsRowShown="0" headerRowDxfId="34" dataDxfId="33" headerRowCellStyle="Milliers" dataCellStyle="Milliers">
  <autoFilter ref="D10:M239"/>
  <sortState ref="D11:M236">
    <sortCondition descending="1" ref="K10:K236"/>
  </sortState>
  <tableColumns count="10">
    <tableColumn id="1" name="Country (in Mt CO2eq)" dataDxfId="32" dataCellStyle="Milliers"/>
    <tableColumn id="2" name=" 1 990   " dataDxfId="31" dataCellStyle="Milliers"/>
    <tableColumn id="3" name=" 1 995   " dataDxfId="30" dataCellStyle="Milliers"/>
    <tableColumn id="4" name=" 2 000   " dataDxfId="29" dataCellStyle="Milliers"/>
    <tableColumn id="5" name=" 2 005   " dataDxfId="28" dataCellStyle="Milliers"/>
    <tableColumn id="6" name=" 2 010   " dataDxfId="27" dataCellStyle="Milliers"/>
    <tableColumn id="7" name=" 2 011   " dataDxfId="26" dataCellStyle="Milliers"/>
    <tableColumn id="8" name=" 2 012   " dataDxfId="25" dataCellStyle="Milliers"/>
    <tableColumn id="10" name=" 2 025   " dataDxfId="24" dataCellStyle="Milliers"/>
    <tableColumn id="11" name=" 2 030   " dataDxfId="23" dataCellStyle="Milliers"/>
  </tableColumns>
  <tableStyleInfo name="TableStyleLight1" showFirstColumn="0" showLastColumn="0" showRowStripes="0" showColumnStripes="0"/>
</table>
</file>

<file path=xl/tables/table4.xml><?xml version="1.0" encoding="utf-8"?>
<table xmlns="http://schemas.openxmlformats.org/spreadsheetml/2006/main" id="4" name="Tableau4" displayName="Tableau4" ref="T10:X18" totalsRowShown="0" headerRowDxfId="22" dataDxfId="21" headerRowCellStyle="Milliers">
  <autoFilter ref="T10:X18"/>
  <tableColumns count="5">
    <tableColumn id="1" name="Country/Region" dataDxfId="20"/>
    <tableColumn id="2" name="Source" dataDxfId="19"/>
    <tableColumn id="3" name="Scenario" dataDxfId="18"/>
    <tableColumn id="4" name="Year" dataDxfId="17"/>
    <tableColumn id="5" name="GDP $Billion 2005 GDP-PPP" dataDxfId="16"/>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4.unfccc.int/submissions/INDC/Published%20Documents/Comoros/1/INDC_Comores_Version_Francaise.pdf" TargetMode="External"/><Relationship Id="rId117" Type="http://schemas.openxmlformats.org/officeDocument/2006/relationships/hyperlink" Target="http://www.icao.int/Meetings/a38/Documents/WP/wp430_fr.pdf" TargetMode="External"/><Relationship Id="rId21" Type="http://schemas.openxmlformats.org/officeDocument/2006/relationships/hyperlink" Target="http://www4.unfccc.int/submissions/INDC/Published%20Documents/Cameroon/1/CPDN%20CMR%20Final.pdf" TargetMode="External"/><Relationship Id="rId42" Type="http://schemas.openxmlformats.org/officeDocument/2006/relationships/hyperlink" Target="http://www4.unfccc.int/submissions/INDC/Published%20Documents/Guyana/1/iNDC%20Final%20(Guyana).pdf" TargetMode="External"/><Relationship Id="rId47" Type="http://schemas.openxmlformats.org/officeDocument/2006/relationships/hyperlink" Target="http://www4.unfccc.int/submissions/INDC/Published%20Documents/Indonesia/1/INDC_REPUBLIC%20OF%20INDONESIA.pdf" TargetMode="External"/><Relationship Id="rId63" Type="http://schemas.openxmlformats.org/officeDocument/2006/relationships/hyperlink" Target="http://www4.unfccc.int/submissions/INDC/Published%20Documents/Maldives/1/Maldives%20INDC%20.pdf" TargetMode="External"/><Relationship Id="rId68" Type="http://schemas.openxmlformats.org/officeDocument/2006/relationships/hyperlink" Target="http://www4.unfccc.int/submissions/INDC/Published%20Documents/Mexico/1/MEXICO%20INDC%2003.30.2015.pdf" TargetMode="External"/><Relationship Id="rId84" Type="http://schemas.openxmlformats.org/officeDocument/2006/relationships/hyperlink" Target="http://www4.unfccc.int/submissions/INDC/Published%20Documents/Serbia/1/Republic_of_Serbia.pdf" TargetMode="External"/><Relationship Id="rId89" Type="http://schemas.openxmlformats.org/officeDocument/2006/relationships/hyperlink" Target="http://www4.unfccc.int/submissions/INDC/Published%20Documents/Senegal/1/CPDN%20-%20S%C3%A9n%C3%A9gal.pdf" TargetMode="External"/><Relationship Id="rId112" Type="http://schemas.openxmlformats.org/officeDocument/2006/relationships/hyperlink" Target="http://www4.unfccc.int/submissions/INDC/Published%20Documents/Vanuatu/1/VANUATU%20%20INDC%20UNFCCC%20Submission.pdf" TargetMode="External"/><Relationship Id="rId16" Type="http://schemas.openxmlformats.org/officeDocument/2006/relationships/hyperlink" Target="http://www4.unfccc.int/submissions/INDC/Published%20Documents/Botswana/1/BOTSWANA.pdf" TargetMode="External"/><Relationship Id="rId107" Type="http://schemas.openxmlformats.org/officeDocument/2006/relationships/hyperlink" Target="http://www4.unfccc.int/submissions/INDC/Published%20Documents/Uganda/1/INDC%20Uganda%20final%20%2014%20October%20%202015.pdf" TargetMode="External"/><Relationship Id="rId11" Type="http://schemas.openxmlformats.org/officeDocument/2006/relationships/hyperlink" Target="http://www4.unfccc.int/submissions/INDC/Published%20Documents/Belarus/1/Belarus_INDC_Eng_25.09.2015.pdf" TargetMode="External"/><Relationship Id="rId32" Type="http://schemas.openxmlformats.org/officeDocument/2006/relationships/hyperlink" Target="http://www4.unfccc.int/submissions/INDC/Published%20Documents/Eritrea/1/ERITREA'S%20INDC%20REPORT%20SEP2015.pdf" TargetMode="External"/><Relationship Id="rId37" Type="http://schemas.openxmlformats.org/officeDocument/2006/relationships/hyperlink" Target="http://www4.unfccc.int/submissions/INDC/Published%20Documents/Ghana/1/GH_INDC_2392015.pdf" TargetMode="External"/><Relationship Id="rId53" Type="http://schemas.openxmlformats.org/officeDocument/2006/relationships/hyperlink" Target="http://www4.unfccc.int/submissions/INDC/Published%20Documents/Kenya/1/Kenya_INDC_20150723.pdf" TargetMode="External"/><Relationship Id="rId58" Type="http://schemas.openxmlformats.org/officeDocument/2006/relationships/hyperlink" Target="http://www4.unfccc.int/submissions/INDC/Published%20Documents/Liberia/1/INDC%20Final%20Submission%20Sept%2030%202015.002.pdf" TargetMode="External"/><Relationship Id="rId74" Type="http://schemas.openxmlformats.org/officeDocument/2006/relationships/hyperlink" Target="http://www4.unfccc.int/submissions/INDC/Published%20Documents/Myanmar/1/Myanmar's%20INDC.pdf" TargetMode="External"/><Relationship Id="rId79" Type="http://schemas.openxmlformats.org/officeDocument/2006/relationships/hyperlink" Target="http://www4.unfccc.int/submissions/INDC/Published%20Documents/Oman/1/OMAN%20INDCs.pdf" TargetMode="External"/><Relationship Id="rId102" Type="http://schemas.openxmlformats.org/officeDocument/2006/relationships/hyperlink" Target="http://www4.unfccc.int/submissions/INDC/Published%20Documents/Togo/1/CPDN%20_TOGO.pdf" TargetMode="External"/><Relationship Id="rId5" Type="http://schemas.openxmlformats.org/officeDocument/2006/relationships/hyperlink" Target="http://www4.unfccc.int/submissions/INDC/Published%20Documents/Antigua%20and%20Barbuda/1/INDC_Antigua_Barbuda.pdf" TargetMode="External"/><Relationship Id="rId61" Type="http://schemas.openxmlformats.org/officeDocument/2006/relationships/hyperlink" Target="http://www4.unfccc.int/submissions/INDC/Published%20Documents/Madagascar/1/Madagascar%20INDC%20Eng.pdf" TargetMode="External"/><Relationship Id="rId82" Type="http://schemas.openxmlformats.org/officeDocument/2006/relationships/hyperlink" Target="http://www4.unfccc.int/submissions/INDC/Published%20Documents/Philippines/1/Philippines%20-%20Final%20INDC%20submission.pdf" TargetMode="External"/><Relationship Id="rId90" Type="http://schemas.openxmlformats.org/officeDocument/2006/relationships/hyperlink" Target="http://www4.unfccc.int/submissions/INDC/Published%20Documents/Seychelles/1/INDC%20of%20Seychelles.pdf" TargetMode="External"/><Relationship Id="rId95" Type="http://schemas.openxmlformats.org/officeDocument/2006/relationships/hyperlink" Target="http://www4.unfccc.int/submissions/INDC/Published%20Documents/Republic%20of%20Korea/1/INDC%20Submission%20by%20the%20Republic%20of%20Korea%20on%20June%2030.pdf" TargetMode="External"/><Relationship Id="rId19" Type="http://schemas.openxmlformats.org/officeDocument/2006/relationships/hyperlink" Target="http://www4.unfccc.int/submissions/indc/Submission%20Pages/submissions.aspx" TargetMode="External"/><Relationship Id="rId14" Type="http://schemas.openxmlformats.org/officeDocument/2006/relationships/hyperlink" Target="http://www4.unfccc.int/submissions/INDC/Published%20Documents/Bhutan/1/Bhutan-INDC-20150930.pdf" TargetMode="External"/><Relationship Id="rId22" Type="http://schemas.openxmlformats.org/officeDocument/2006/relationships/hyperlink" Target="http://www4.unfccc.int/submissions/INDC/Published%20Documents/Cabo%20Verde/1/Cabo_Verde_INDC_.pdf" TargetMode="External"/><Relationship Id="rId27" Type="http://schemas.openxmlformats.org/officeDocument/2006/relationships/hyperlink" Target="http://www4.unfccc.int/submissions/INDC/Published%20Documents/Costa%20Rica/1/INDC%20Costa%20Rica%20Version%202%200%20final%20ENG.pdf" TargetMode="External"/><Relationship Id="rId30" Type="http://schemas.openxmlformats.org/officeDocument/2006/relationships/hyperlink" Target="http://www4.unfccc.int/submissions/INDC/Published%20Documents/Dominica/1/Commonwealth%20of%20Dominica-%20Intended%20Nationally%20Determined%20Contributions%20(INDC).pdf" TargetMode="External"/><Relationship Id="rId35" Type="http://schemas.openxmlformats.org/officeDocument/2006/relationships/hyperlink" Target="http://www4.unfccc.int/submissions/INDC/Published%20Documents/Gambia/1/The%20INDC%20OF%20THE%20GAMBIA.pdf" TargetMode="External"/><Relationship Id="rId43" Type="http://schemas.openxmlformats.org/officeDocument/2006/relationships/hyperlink" Target="http://www4.unfccc.int/submissions/indc/Submission%20Pages/submissions.aspx" TargetMode="External"/><Relationship Id="rId48" Type="http://schemas.openxmlformats.org/officeDocument/2006/relationships/hyperlink" Target="http://www4.unfccc.int/submissions/INDC/Published%20Documents/Israel/1/Israel%20INDC.pdf" TargetMode="External"/><Relationship Id="rId56" Type="http://schemas.openxmlformats.org/officeDocument/2006/relationships/hyperlink" Target="http://www4.unfccc.int/submissions/INDC/Published%20Documents/Lebanon/1/Republic%20of%20Lebanon%20-%20INDC%20-%20September%202015.pdf" TargetMode="External"/><Relationship Id="rId64" Type="http://schemas.openxmlformats.org/officeDocument/2006/relationships/hyperlink" Target="http://www4.unfccc.int/submissions/INDC/Published%20Documents/Mali/1/CPDN_MALI_VFsegal.pdf" TargetMode="External"/><Relationship Id="rId69" Type="http://schemas.openxmlformats.org/officeDocument/2006/relationships/hyperlink" Target="http://www4.unfccc.int/submissions/indc/Submission%20Pages/submissions.aspx" TargetMode="External"/><Relationship Id="rId77" Type="http://schemas.openxmlformats.org/officeDocument/2006/relationships/hyperlink" Target="http://www4.unfccc.int/submissions/INDC/Published%20Documents/Niger/1/Niger-INDC-versionfinale%20.pdf" TargetMode="External"/><Relationship Id="rId100" Type="http://schemas.openxmlformats.org/officeDocument/2006/relationships/hyperlink" Target="http://www4.unfccc.int/submissions/INDC/Published%20Documents/Tajikistan/1/INDC-TJK%20final%20ENG.pdf" TargetMode="External"/><Relationship Id="rId105" Type="http://schemas.openxmlformats.org/officeDocument/2006/relationships/hyperlink" Target="http://www4.unfccc.int/submissions/INDC/Published%20Documents/Turkey/1/The_INDC_of_TURKEY_v.15.19.30.pdf" TargetMode="External"/><Relationship Id="rId113" Type="http://schemas.openxmlformats.org/officeDocument/2006/relationships/hyperlink" Target="http://www4.unfccc.int/submissions/INDC/Published%20Documents/Viet%20Nam/1/VIETNAM'S%20INDC.pdf" TargetMode="External"/><Relationship Id="rId118" Type="http://schemas.openxmlformats.org/officeDocument/2006/relationships/hyperlink" Target="http://www.imo.org/en/OurWork/Environment/PollutionPrevention/AirPollution/Pages/Greenhouse-Gas-Studies-2014.aspx" TargetMode="External"/><Relationship Id="rId8" Type="http://schemas.openxmlformats.org/officeDocument/2006/relationships/hyperlink" Target="http://www4.unfccc.int/submissions/INDC/Published%20Documents/Azerbaijan/1/INDC%20Azerbaijan.pdf" TargetMode="External"/><Relationship Id="rId51" Type="http://schemas.openxmlformats.org/officeDocument/2006/relationships/hyperlink" Target="http://www4.unfccc.int/submissions/INDC/Published%20Documents/Jordan/1/Jordan%20INDCs%20Final.pdf" TargetMode="External"/><Relationship Id="rId72" Type="http://schemas.openxmlformats.org/officeDocument/2006/relationships/hyperlink" Target="http://www4.unfccc.int/submissions/indc/Submission%20Pages/submissions.aspx" TargetMode="External"/><Relationship Id="rId80" Type="http://schemas.openxmlformats.org/officeDocument/2006/relationships/hyperlink" Target="http://www4.unfccc.int/submissions/INDC/Published%20Documents/Papua%20New%20Guinea/1/PNG_INDC%20to%20the%20UNFCCC.pdf" TargetMode="External"/><Relationship Id="rId85" Type="http://schemas.openxmlformats.org/officeDocument/2006/relationships/hyperlink" Target="http://www4.unfccc.int/submissions/INDC/Published%20Documents/Rwanda/1/Rwanda%20INDC_%2029Sept2015%20-final.pdf" TargetMode="External"/><Relationship Id="rId93" Type="http://schemas.openxmlformats.org/officeDocument/2006/relationships/hyperlink" Target="http://www4.unfccc.int/submissions/INDC/Published%20Documents/Solomon%20Islands/1/SOLOMON%20ISLANDS%20INDC.pdf" TargetMode="External"/><Relationship Id="rId98" Type="http://schemas.openxmlformats.org/officeDocument/2006/relationships/hyperlink" Target="http://www4.unfccc.int/submissions/INDC/Published%20Documents/Swaziland/1/Swaziland's%20INDC.pdf" TargetMode="External"/><Relationship Id="rId121" Type="http://schemas.openxmlformats.org/officeDocument/2006/relationships/table" Target="../tables/table1.xml"/><Relationship Id="rId3" Type="http://schemas.openxmlformats.org/officeDocument/2006/relationships/hyperlink" Target="http://www4.unfccc.int/submissions/INDC/Published%20Documents/Algeria/1/INDC%20of%20Algeria%2004%20september%202015%20-unfccc.pdf" TargetMode="External"/><Relationship Id="rId12" Type="http://schemas.openxmlformats.org/officeDocument/2006/relationships/hyperlink" Target="http://www4.unfccc.int/submissions/INDC/Published%20Documents/Belize/1/Belize%20INDCS.pdf" TargetMode="External"/><Relationship Id="rId17" Type="http://schemas.openxmlformats.org/officeDocument/2006/relationships/hyperlink" Target="http://www4.unfccc.int/submissions/INDC/Published%20Documents/Brazil/1/BRAZIL%20iNDC%20english%20FINAL.pdf" TargetMode="External"/><Relationship Id="rId25" Type="http://schemas.openxmlformats.org/officeDocument/2006/relationships/hyperlink" Target="http://www4.unfccc.int/submissions/INDC/Published%20Documents/China/1/China's%20INDC%20-%20on%2030%20June%202015.pdf" TargetMode="External"/><Relationship Id="rId33" Type="http://schemas.openxmlformats.org/officeDocument/2006/relationships/hyperlink" Target="http://www4.unfccc.int/submissions/INDC/Published%20Documents/Ethiopia/1/INDC-Ethiopia-100615.pdf" TargetMode="External"/><Relationship Id="rId38" Type="http://schemas.openxmlformats.org/officeDocument/2006/relationships/hyperlink" Target="http://www4.unfccc.int/submissions/INDC/Published%20Documents/Grenada/1/Grenada%20INDC.pdf" TargetMode="External"/><Relationship Id="rId46" Type="http://schemas.openxmlformats.org/officeDocument/2006/relationships/hyperlink" Target="http://www4.unfccc.int/submissions/INDC/Published%20Documents/India/1/INDIA%20INDC%20TO%20UNFCCC.pdf" TargetMode="External"/><Relationship Id="rId59" Type="http://schemas.openxmlformats.org/officeDocument/2006/relationships/hyperlink" Target="http://www4.unfccc.int/submissions/INDC/Published%20Documents/Liechtenstein/1/150422_INDC_FL.pdf" TargetMode="External"/><Relationship Id="rId67" Type="http://schemas.openxmlformats.org/officeDocument/2006/relationships/hyperlink" Target="http://www4.unfccc.int/submissions/INDC/Published%20Documents/Mauritius/1/Final%20INDC%20for%20Mauritius%2028%20Sept%202015.pdf" TargetMode="External"/><Relationship Id="rId103" Type="http://schemas.openxmlformats.org/officeDocument/2006/relationships/hyperlink" Target="http://www4.unfccc.int/submissions/INDC/Published%20Documents/Trinidad%20and%20Tobago/1/Trinidad%20and%20Tobago%20INDC.pdf" TargetMode="External"/><Relationship Id="rId108" Type="http://schemas.openxmlformats.org/officeDocument/2006/relationships/hyperlink" Target="http://www4.unfccc.int/submissions/INDC/Published%20Documents/Ukraine/1/150930_Ukraine_INDC.pdf" TargetMode="External"/><Relationship Id="rId116" Type="http://schemas.openxmlformats.org/officeDocument/2006/relationships/hyperlink" Target="http://www4.unfccc.int/submissions/INDC/Published%20Documents/Gabon/1/20150331%20INDC%20Gabon.pdf" TargetMode="External"/><Relationship Id="rId20" Type="http://schemas.openxmlformats.org/officeDocument/2006/relationships/hyperlink" Target="http://www4.unfccc.int/submissions/INDC/Published%20Documents/Cambodia/1/Cambodia's%20INDC%20to%20the%20UNFCCC.pdf" TargetMode="External"/><Relationship Id="rId41" Type="http://schemas.openxmlformats.org/officeDocument/2006/relationships/hyperlink" Target="http://www4.unfccc.int/submissions/INDC/Published%20Documents/Guinea%20Bissau/1/GUINEA-BISSAU_INDC_Version%20to%20the%20UNFCCC%20(eng).pdf" TargetMode="External"/><Relationship Id="rId54" Type="http://schemas.openxmlformats.org/officeDocument/2006/relationships/hyperlink" Target="http://www4.unfccc.int/submissions/INDC/Published%20Documents/Kiribati/1/INDC_KIRIBATI.pdf" TargetMode="External"/><Relationship Id="rId62" Type="http://schemas.openxmlformats.org/officeDocument/2006/relationships/hyperlink" Target="http://www4.unfccc.int/submissions/INDC/Published%20Documents/Malawi/1/MALAWI%20INDC%20SUBMITTED%20TO%20UNFCCC%20REV%20pdf.pdf" TargetMode="External"/><Relationship Id="rId70" Type="http://schemas.openxmlformats.org/officeDocument/2006/relationships/hyperlink" Target="http://cait.wri.org/indc/" TargetMode="External"/><Relationship Id="rId75" Type="http://schemas.openxmlformats.org/officeDocument/2006/relationships/hyperlink" Target="http://www4.unfccc.int/submissions/INDC/Published%20Documents/Namibia/1/INDC%20of%20Namibia%20Final%20pdf.pdf" TargetMode="External"/><Relationship Id="rId83" Type="http://schemas.openxmlformats.org/officeDocument/2006/relationships/hyperlink" Target="http://www4.unfccc.int/submissions/INDC/Published%20Documents/Congo/1/INDC_Congo_RAPPORT.pdf" TargetMode="External"/><Relationship Id="rId88" Type="http://schemas.openxmlformats.org/officeDocument/2006/relationships/hyperlink" Target="http://www4.unfccc.int/submissions/INDC/Published%20Documents/Sao%20Tome%20and%20Principe/1/Short_STP_INDC%20_Ingles_30.09.pdf" TargetMode="External"/><Relationship Id="rId91" Type="http://schemas.openxmlformats.org/officeDocument/2006/relationships/hyperlink" Target="http://www4.unfccc.int/submissions/INDC/Published%20Documents/Sierra%20Leone/1/-%20SIERRA%20LEONE%20INDC.docx" TargetMode="External"/><Relationship Id="rId96" Type="http://schemas.openxmlformats.org/officeDocument/2006/relationships/hyperlink" Target="http://www4.unfccc.int/submissions/INDC/Published%20Documents/Sri%20Lanka/1/INDCs%20of%20Sri%20Lanka.xps" TargetMode="External"/><Relationship Id="rId111" Type="http://schemas.openxmlformats.org/officeDocument/2006/relationships/hyperlink" Target="http://www4.unfccc.int/submissions/INDC/Published%20Documents/United%20States%20of%20America/1/U.S.%20Cover%20Note%20INDC%20and%20Accompanying%20Information.pdf" TargetMode="External"/><Relationship Id="rId1" Type="http://schemas.openxmlformats.org/officeDocument/2006/relationships/hyperlink" Target="http://www4.unfccc.int/submissions/INDC/Published%20Documents/Afghanistan/1/INDC_AFG_Paper_En_20150927_.docx%20FINAL.pdf" TargetMode="External"/><Relationship Id="rId6" Type="http://schemas.openxmlformats.org/officeDocument/2006/relationships/hyperlink" Target="http://www4.unfccc.int/submissions/INDC/Published%20Documents/Armenia/1/INDC-Armenia.pdf" TargetMode="External"/><Relationship Id="rId15" Type="http://schemas.openxmlformats.org/officeDocument/2006/relationships/hyperlink" Target="http://www4.unfccc.int/submissions/INDC/Published%20Documents/Bosnia-Herzegovina/1/INDC%20Bosnia%20and%20Herzegovina.pdf" TargetMode="External"/><Relationship Id="rId23" Type="http://schemas.openxmlformats.org/officeDocument/2006/relationships/hyperlink" Target="http://www4.unfccc.int/submissions/INDC/Published%20Documents/Chad/1/CPDN%20TCHAD%20Version%20officielle%2028%20sept%202015.pdf" TargetMode="External"/><Relationship Id="rId28" Type="http://schemas.openxmlformats.org/officeDocument/2006/relationships/hyperlink" Target="http://www4.unfccc.int/submissions/INDC/Published%20Documents/Democratic%20Republic%20of%20the%20Congo/1/CPDN%20-%20R%C3%A9p%20D%C3%A9m%20du%20Congo.pdf" TargetMode="External"/><Relationship Id="rId36" Type="http://schemas.openxmlformats.org/officeDocument/2006/relationships/hyperlink" Target="http://www4.unfccc.int/submissions/INDC/Published%20Documents/Georgia/1/INDC_of_Georgia.pdf" TargetMode="External"/><Relationship Id="rId49" Type="http://schemas.openxmlformats.org/officeDocument/2006/relationships/hyperlink" Target="http://www4.unfccc.int/submissions/INDC/Published%20Documents/C%C3%B4te%20d'Ivoire/1/Document_INDC_CI_22092015.pdf" TargetMode="External"/><Relationship Id="rId57" Type="http://schemas.openxmlformats.org/officeDocument/2006/relationships/hyperlink" Target="http://www4.unfccc.int/submissions/INDC/Published%20Documents/Lesotho/1/Lesotho's%20INDC%20Report%20%20-%20September%202015.pdf" TargetMode="External"/><Relationship Id="rId106" Type="http://schemas.openxmlformats.org/officeDocument/2006/relationships/hyperlink" Target="http://www4.unfccc.int/submissions/INDC/Published%20Documents/Turkmenistan/1/INDC_Turkmenistan.pdf" TargetMode="External"/><Relationship Id="rId114" Type="http://schemas.openxmlformats.org/officeDocument/2006/relationships/hyperlink" Target="http://www4.unfccc.int/submissions/INDC/Published%20Documents/Zambia/1/FINAL+ZAMBIA'S+INDC_1.pdf" TargetMode="External"/><Relationship Id="rId119" Type="http://schemas.openxmlformats.org/officeDocument/2006/relationships/hyperlink" Target="http://cait.wri.org/indc/" TargetMode="External"/><Relationship Id="rId10" Type="http://schemas.openxmlformats.org/officeDocument/2006/relationships/hyperlink" Target="http://www4.unfccc.int/submissions/INDC/Published%20Documents/Barbados/1/Barbados%20INDC%20FINAL%20September%20%2028,%202015.pdf" TargetMode="External"/><Relationship Id="rId31" Type="http://schemas.openxmlformats.org/officeDocument/2006/relationships/hyperlink" Target="http://www4.unfccc.int/submissions/INDC/Published%20Documents/Equatorial%20Guinea/1/Rep%C3%BAblica%20de%20Guinea%20Ecuatorial_INDC.doc" TargetMode="External"/><Relationship Id="rId44" Type="http://schemas.openxmlformats.org/officeDocument/2006/relationships/hyperlink" Target="http://www4.unfccc.int/submissions/INDC/Published%20Documents/Honduras/1/Honduras%20INDC_esp.pdf" TargetMode="External"/><Relationship Id="rId52" Type="http://schemas.openxmlformats.org/officeDocument/2006/relationships/hyperlink" Target="http://www4.unfccc.int/submissions/INDC/Published%20Documents/Kazakhstan/1/INDC%20Kz_eng.pdf" TargetMode="External"/><Relationship Id="rId60" Type="http://schemas.openxmlformats.org/officeDocument/2006/relationships/hyperlink" Target="http://www4.unfccc.int/submissions/INDC/Published%20Documents/The%20former%20Yugoslav%20Republic%20of%20Macedonia/Submission_Republic_of_Macedonia_20150805144001_135181.pdf" TargetMode="External"/><Relationship Id="rId65" Type="http://schemas.openxmlformats.org/officeDocument/2006/relationships/hyperlink" Target="http://www4.unfccc.int/submissions/INDC/Published%20Documents/Marshall%20Islands/1/150721%20RMI%20INDC%20JULY%202015%20FINAL%20SUBMITTED.pdf" TargetMode="External"/><Relationship Id="rId73" Type="http://schemas.openxmlformats.org/officeDocument/2006/relationships/hyperlink" Target="http://www4.unfccc.int/submissions/INDC/Published%20Documents/Mozambique/1/MOZ_INDC_Final_Version.pdf" TargetMode="External"/><Relationship Id="rId78" Type="http://schemas.openxmlformats.org/officeDocument/2006/relationships/hyperlink" Target="http://www4.unfccc.int/submissions/INDC/Published%20Documents/Norway/1/Norway%20INDC%2026MAR2015.pdf" TargetMode="External"/><Relationship Id="rId81" Type="http://schemas.openxmlformats.org/officeDocument/2006/relationships/hyperlink" Target="http://www4.unfccc.int/submissions/INDC/Published%20Documents/Paraguay/1/Documento%20INDC%20Paraguay%2001-10-15.pdf" TargetMode="External"/><Relationship Id="rId86" Type="http://schemas.openxmlformats.org/officeDocument/2006/relationships/hyperlink" Target="http://www4.unfccc.int/submissions/INDC/Published%20Documents/Samoa/1/Samoa%20INDC%20Submission%20to%20UNFCCC.doc" TargetMode="External"/><Relationship Id="rId94" Type="http://schemas.openxmlformats.org/officeDocument/2006/relationships/hyperlink" Target="http://www4.unfccc.int/submissions/INDC/Published%20Documents/South%20Africa/1/South%20Africa.pdf" TargetMode="External"/><Relationship Id="rId99" Type="http://schemas.openxmlformats.org/officeDocument/2006/relationships/hyperlink" Target="http://www4.unfccc.int/submissions/INDC/Published%20Documents/Switzerland/1/15%2002%2027_INDC%20Contribution%20of%20Switzerland.pdf" TargetMode="External"/><Relationship Id="rId101" Type="http://schemas.openxmlformats.org/officeDocument/2006/relationships/hyperlink" Target="http://www4.unfccc.int/submissions/INDC/Published%20Documents/Thailand/1/Thailand_INDC.pdf" TargetMode="External"/><Relationship Id="rId4" Type="http://schemas.openxmlformats.org/officeDocument/2006/relationships/hyperlink" Target="http://www4.unfccc.int/submissions/INDC/Published%20Documents/Andorra/1/Andorra%20INDC-CPDN.pdf" TargetMode="External"/><Relationship Id="rId9" Type="http://schemas.openxmlformats.org/officeDocument/2006/relationships/hyperlink" Target="http://www4.unfccc.int/submissions/INDC/Published%20Documents/Bangladesh/1/INDC_2015_of_Bangladesh.pdf" TargetMode="External"/><Relationship Id="rId13" Type="http://schemas.openxmlformats.org/officeDocument/2006/relationships/hyperlink" Target="http://www4.unfccc.int/submissions/INDC/Published%20Documents/Benin/1/INDC%20BENIN.pdf" TargetMode="External"/><Relationship Id="rId18" Type="http://schemas.openxmlformats.org/officeDocument/2006/relationships/hyperlink" Target="http://www4.unfccc.int/submissions/INDC/Published%20Documents/Burkina%20Faso/1/INDC%20BURKINA%20FASO%20280915.pdf" TargetMode="External"/><Relationship Id="rId39" Type="http://schemas.openxmlformats.org/officeDocument/2006/relationships/hyperlink" Target="http://www4.unfccc.int/submissions/indc/Submission%20Pages/submissions.aspx" TargetMode="External"/><Relationship Id="rId109" Type="http://schemas.openxmlformats.org/officeDocument/2006/relationships/hyperlink" Target="http://www4.unfccc.int/submissions/INDC/Published%20Documents/United%20Arab%20Emirates/1/UAE%20INDC%20-%2022%20October.pdf" TargetMode="External"/><Relationship Id="rId34" Type="http://schemas.openxmlformats.org/officeDocument/2006/relationships/hyperlink" Target="http://www4.unfccc.int/submissions/INDC/Published%20Documents/Latvia/1/LV-03-06-EU%20INDC.pdf" TargetMode="External"/><Relationship Id="rId50" Type="http://schemas.openxmlformats.org/officeDocument/2006/relationships/hyperlink" Target="http://www4.unfccc.int/submissions/INDC/Published%20Documents/Japan/1/20150717_Japan's%20INDC.pdf" TargetMode="External"/><Relationship Id="rId55" Type="http://schemas.openxmlformats.org/officeDocument/2006/relationships/hyperlink" Target="http://www4.unfccc.int/submissions/INDC/Published%20Documents/Laos/1/Lao%20PDR%20INDC.pdf" TargetMode="External"/><Relationship Id="rId76" Type="http://schemas.openxmlformats.org/officeDocument/2006/relationships/hyperlink" Target="http://www4.unfccc.int/submissions/INDC/Published%20Documents/New%20Zealand/1/New%20Zealand%20INDC%202015.pdf" TargetMode="External"/><Relationship Id="rId97" Type="http://schemas.openxmlformats.org/officeDocument/2006/relationships/hyperlink" Target="http://www4.unfccc.int/submissions/INDC/Published%20Documents/Suriname/1/INDC-2-Suriname%20300915.pdf" TargetMode="External"/><Relationship Id="rId104" Type="http://schemas.openxmlformats.org/officeDocument/2006/relationships/hyperlink" Target="http://www4.unfccc.int/submissions/INDC/Published%20Documents/Tunisia/1/INDC-Tunisia-English%20Version.pdf" TargetMode="External"/><Relationship Id="rId120" Type="http://schemas.openxmlformats.org/officeDocument/2006/relationships/printerSettings" Target="../printerSettings/printerSettings2.bin"/><Relationship Id="rId7" Type="http://schemas.openxmlformats.org/officeDocument/2006/relationships/hyperlink" Target="http://www4.unfccc.int/submissions/INDC/Published%20Documents/Australia/1/Australias%20Intended%20Nationally%20Determined%20Contribution%20to%20a%20new%20Climate%20Change%20Agreement%20-%20August%202015.pdf" TargetMode="External"/><Relationship Id="rId71" Type="http://schemas.openxmlformats.org/officeDocument/2006/relationships/hyperlink" Target="http://www4.unfccc.int/submissions/INDC/Published%20Documents/Mongolia/1/150924_INDCs%20of%20Mongolia.pdf" TargetMode="External"/><Relationship Id="rId92" Type="http://schemas.openxmlformats.org/officeDocument/2006/relationships/hyperlink" Target="http://www4.unfccc.int/submissions/INDC/Published%20Documents/Singapore/1/Singapore%20INDC.pdf" TargetMode="External"/><Relationship Id="rId2" Type="http://schemas.openxmlformats.org/officeDocument/2006/relationships/hyperlink" Target="http://www4.unfccc.int/submissions/INDC/Published%20Documents/Albania/1/Albania_INDC_submission%20(1).pdf" TargetMode="External"/><Relationship Id="rId29" Type="http://schemas.openxmlformats.org/officeDocument/2006/relationships/hyperlink" Target="http://www4.unfccc.int/submissions/INDC/Published%20Documents/Djibouti/1/INDC%20Djibouti.pdf" TargetMode="External"/><Relationship Id="rId24" Type="http://schemas.openxmlformats.org/officeDocument/2006/relationships/hyperlink" Target="http://www4.unfccc.int/submissions/INDC/Published%20Documents/Chile/1/INDC%20FINAL%20SEPT%202015.pdf" TargetMode="External"/><Relationship Id="rId40" Type="http://schemas.openxmlformats.org/officeDocument/2006/relationships/hyperlink" Target="http://www4.unfccc.int/submissions/INDC/Published%20Documents/Guinea/1/15%2009%2029%20INDC_Guinee_version%20finale%20CCNUCCSK.docx" TargetMode="External"/><Relationship Id="rId45" Type="http://schemas.openxmlformats.org/officeDocument/2006/relationships/hyperlink" Target="http://www4.unfccc.int/submissions/INDC/Published%20Documents/Iceland/1/INDC-ICELAND.pdf" TargetMode="External"/><Relationship Id="rId66" Type="http://schemas.openxmlformats.org/officeDocument/2006/relationships/hyperlink" Target="http://www4.unfccc.int/submissions/INDC/Published%20Documents/Mauritania/1/INDC%20MAURITANIA.pdf" TargetMode="External"/><Relationship Id="rId87" Type="http://schemas.openxmlformats.org/officeDocument/2006/relationships/hyperlink" Target="http://www4.unfccc.int/submissions/INDC/Published%20Documents/San%20Marino/1/SAN%20MARINO%20INDC%20EN.pdf" TargetMode="External"/><Relationship Id="rId110" Type="http://schemas.openxmlformats.org/officeDocument/2006/relationships/hyperlink" Target="http://www4.unfccc.int/submissions/INDC/Published%20Documents/United%20Republic%20of%20Tanzania%E2%80%8B/1/INDCs_The%20United%20Republic%20of%20Tanzania.pdf" TargetMode="External"/><Relationship Id="rId115" Type="http://schemas.openxmlformats.org/officeDocument/2006/relationships/hyperlink" Target="http://www4.unfccc.int/submissions/INDC/Published%20Documents/Zimbabwe/1/Zimbabwe%20Intended%20Nationally%20Determined%20Contribution%202015.pdf"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cait.wri.org/projections/" TargetMode="External"/><Relationship Id="rId7" Type="http://schemas.openxmlformats.org/officeDocument/2006/relationships/table" Target="../tables/table3.xml"/><Relationship Id="rId2" Type="http://schemas.openxmlformats.org/officeDocument/2006/relationships/hyperlink" Target="http://edgar.jrc.ec.europa.eu/overview.php?v=GHGts1990-2012&amp;sort=des9" TargetMode="External"/><Relationship Id="rId1" Type="http://schemas.openxmlformats.org/officeDocument/2006/relationships/hyperlink" Target="http://cait.wri.org/" TargetMode="External"/><Relationship Id="rId6" Type="http://schemas.openxmlformats.org/officeDocument/2006/relationships/table" Target="../tables/table2.xml"/><Relationship Id="rId5" Type="http://schemas.openxmlformats.org/officeDocument/2006/relationships/printerSettings" Target="../printerSettings/printerSettings3.bin"/><Relationship Id="rId4" Type="http://schemas.openxmlformats.org/officeDocument/2006/relationships/hyperlink" Target="http://www.iiasa.ac.at/web-apps/tnt/RcpD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S20"/>
  <sheetViews>
    <sheetView zoomScale="80" zoomScaleNormal="80" workbookViewId="0">
      <selection activeCell="N3" sqref="N3"/>
    </sheetView>
  </sheetViews>
  <sheetFormatPr baseColWidth="10" defaultColWidth="11.41796875" defaultRowHeight="14.4"/>
  <cols>
    <col min="1" max="1" width="5.15625" style="1" customWidth="1"/>
    <col min="2" max="2" width="6.7890625" style="1" customWidth="1"/>
    <col min="3" max="3" width="21.9453125" style="1" customWidth="1"/>
    <col min="4" max="4" width="11.578125" style="1" customWidth="1"/>
    <col min="5" max="5" width="9.89453125" style="1" customWidth="1"/>
    <col min="6" max="6" width="7.3125" style="1" customWidth="1"/>
    <col min="7" max="7" width="13.7890625" style="1" customWidth="1"/>
    <col min="8" max="8" width="11.68359375" style="1" customWidth="1"/>
    <col min="9" max="9" width="19.1015625" style="1" customWidth="1"/>
    <col min="10" max="12" width="11.68359375" style="1" customWidth="1"/>
    <col min="13" max="13" width="7.68359375" style="1" customWidth="1"/>
    <col min="14" max="14" width="17.7890625" style="1" customWidth="1"/>
    <col min="15" max="15" width="11.68359375" style="1" customWidth="1"/>
    <col min="16" max="16" width="7.68359375" style="1" customWidth="1"/>
    <col min="17" max="17" width="8.05078125" style="1" customWidth="1"/>
    <col min="18" max="18" width="9.1015625" style="1" customWidth="1"/>
    <col min="19" max="19" width="11.68359375" style="1" customWidth="1"/>
    <col min="20" max="20" width="7.68359375" style="1" customWidth="1"/>
    <col min="21" max="22" width="11.68359375" style="1" customWidth="1"/>
    <col min="23" max="23" width="7.68359375" style="1" customWidth="1"/>
    <col min="24" max="24" width="11.68359375" style="1" customWidth="1"/>
    <col min="25" max="25" width="7.68359375" style="1" customWidth="1"/>
    <col min="26" max="28" width="11.68359375" style="1" customWidth="1"/>
    <col min="29" max="29" width="13.9453125" style="1" customWidth="1"/>
    <col min="30" max="33" width="11.68359375" style="1" customWidth="1"/>
    <col min="34" max="34" width="15.20703125" style="1" customWidth="1"/>
    <col min="35" max="35" width="7.68359375" style="1" customWidth="1"/>
    <col min="36" max="36" width="12.20703125" style="1" customWidth="1"/>
    <col min="37" max="37" width="8.68359375" style="1" customWidth="1"/>
    <col min="38" max="38" width="11.68359375" style="1" customWidth="1"/>
    <col min="39" max="39" width="16.15625" style="1" customWidth="1"/>
    <col min="40" max="41" width="8.68359375" style="1" customWidth="1"/>
    <col min="42" max="42" width="10.734375" style="1" customWidth="1"/>
    <col min="43" max="43" width="8.9453125" style="1" customWidth="1"/>
    <col min="44" max="44" width="11.68359375" style="1" customWidth="1"/>
    <col min="45" max="45" width="13.62890625" style="1" customWidth="1"/>
    <col min="46" max="50" width="11.68359375" style="1" customWidth="1"/>
    <col min="51" max="52" width="8.68359375" style="1" customWidth="1"/>
    <col min="53" max="53" width="11.68359375" style="1" customWidth="1"/>
    <col min="54" max="55" width="8.68359375" style="1" customWidth="1"/>
    <col min="56" max="56" width="20.15625" style="1" customWidth="1"/>
    <col min="57" max="57" width="11.68359375" style="1" customWidth="1"/>
    <col min="58" max="58" width="8.68359375" style="1" customWidth="1"/>
    <col min="59" max="59" width="9.578125" style="1" customWidth="1"/>
    <col min="60" max="60" width="16.7890625" style="1" customWidth="1"/>
    <col min="61" max="61" width="11.68359375" style="1" customWidth="1"/>
    <col min="62" max="62" width="7.68359375" style="1" customWidth="1"/>
    <col min="63" max="64" width="11.68359375" style="1" customWidth="1"/>
    <col min="65" max="65" width="10.47265625" style="1" customWidth="1"/>
    <col min="66" max="67" width="11.68359375" style="1" customWidth="1"/>
    <col min="68" max="68" width="8.68359375" style="1" customWidth="1"/>
    <col min="69" max="69" width="11.68359375" style="1" customWidth="1"/>
    <col min="70" max="70" width="11.05078125" style="1" customWidth="1"/>
    <col min="71" max="71" width="8.68359375" style="1" customWidth="1"/>
    <col min="72" max="72" width="11.68359375" style="1" customWidth="1"/>
    <col min="73" max="73" width="10.20703125" style="1" customWidth="1"/>
    <col min="74" max="77" width="11.68359375" style="1" customWidth="1"/>
    <col min="78" max="78" width="17.3125" style="1" customWidth="1"/>
    <col min="79" max="79" width="11.68359375" style="1" customWidth="1"/>
    <col min="80" max="80" width="8.68359375" style="1" customWidth="1"/>
    <col min="81" max="81" width="9.20703125" style="1" customWidth="1"/>
    <col min="82" max="83" width="11.68359375" style="1" customWidth="1"/>
    <col min="84" max="84" width="8.68359375" style="1" customWidth="1"/>
    <col min="85" max="85" width="11.26171875" style="1" customWidth="1"/>
    <col min="86" max="86" width="11.68359375" style="1" customWidth="1"/>
    <col min="87" max="87" width="8.68359375" style="1" customWidth="1"/>
    <col min="88" max="90" width="11.68359375" style="1" customWidth="1"/>
    <col min="91" max="91" width="11.89453125" style="1" customWidth="1"/>
    <col min="92" max="92" width="11.68359375" style="1" customWidth="1"/>
    <col min="93" max="93" width="9.68359375" style="1" customWidth="1"/>
    <col min="94" max="95" width="11.68359375" style="1" customWidth="1"/>
    <col min="96" max="96" width="9.68359375" style="1" customWidth="1"/>
    <col min="97" max="97" width="11.68359375" style="1" customWidth="1"/>
    <col min="98" max="98" width="9.68359375" style="1" customWidth="1"/>
    <col min="99" max="99" width="21.3125" style="1" customWidth="1"/>
    <col min="100" max="100" width="10.41796875" style="1" customWidth="1"/>
    <col min="101" max="101" width="11.68359375" style="1" customWidth="1"/>
    <col min="102" max="103" width="9.68359375" style="1" customWidth="1"/>
    <col min="104" max="107" width="11.68359375" style="1" customWidth="1"/>
    <col min="108" max="108" width="9.68359375" style="1" customWidth="1"/>
    <col min="109" max="109" width="11.68359375" style="1" customWidth="1"/>
    <col min="110" max="110" width="9.68359375" style="1" customWidth="1"/>
    <col min="111" max="111" width="18.05078125" style="1" customWidth="1"/>
    <col min="112" max="112" width="9.68359375" style="1" customWidth="1"/>
    <col min="113" max="113" width="11.68359375" style="1" customWidth="1"/>
    <col min="114" max="114" width="9.68359375" style="1" customWidth="1"/>
    <col min="115" max="115" width="11.68359375" style="1" customWidth="1"/>
    <col min="116" max="118" width="9.68359375" style="1" customWidth="1"/>
    <col min="119" max="119" width="21.734375" style="1" customWidth="1"/>
    <col min="120" max="120" width="9.89453125" style="1" customWidth="1"/>
    <col min="121" max="123" width="11.68359375" style="1" customWidth="1"/>
    <col min="124" max="124" width="8.68359375" style="1" customWidth="1"/>
    <col min="125" max="125" width="13.20703125" style="1" customWidth="1"/>
    <col min="126" max="127" width="11.68359375" style="1" customWidth="1"/>
    <col min="128" max="128" width="10.5234375" style="1" customWidth="1"/>
    <col min="129" max="129" width="9.68359375" style="1" customWidth="1"/>
    <col min="130" max="130" width="20.20703125" style="1" customWidth="1"/>
    <col min="131" max="132" width="11.68359375" style="1" customWidth="1"/>
    <col min="133" max="133" width="9.68359375" style="1" customWidth="1"/>
    <col min="134" max="134" width="11.68359375" style="1" customWidth="1"/>
    <col min="135" max="135" width="9.68359375" style="1" customWidth="1"/>
    <col min="136" max="136" width="21.83984375" style="1" customWidth="1"/>
    <col min="137" max="137" width="16.5234375" style="1" customWidth="1"/>
    <col min="138" max="138" width="11.68359375" style="1" customWidth="1"/>
    <col min="139" max="139" width="9.68359375" style="1" customWidth="1"/>
    <col min="140" max="140" width="15.20703125" style="1" customWidth="1"/>
    <col min="141" max="141" width="10.68359375" style="1" customWidth="1"/>
    <col min="142" max="142" width="11.68359375" style="1" customWidth="1"/>
    <col min="143" max="143" width="16.20703125" style="1" customWidth="1"/>
    <col min="144" max="144" width="11.68359375" style="1" customWidth="1"/>
    <col min="145" max="145" width="10.68359375" style="1" customWidth="1"/>
    <col min="146" max="146" width="17.5234375" style="1" customWidth="1"/>
    <col min="147" max="149" width="11.68359375" style="1" customWidth="1"/>
    <col min="150" max="384" width="51.15625" style="1" bestFit="1" customWidth="1"/>
    <col min="385" max="385" width="56.15625" style="1" bestFit="1" customWidth="1"/>
    <col min="386" max="387" width="22.15625" style="1" bestFit="1" customWidth="1"/>
    <col min="388" max="16384" width="11.41796875" style="1"/>
  </cols>
  <sheetData>
    <row r="1" spans="1:149" s="6" customFormat="1" ht="10.199999999999999">
      <c r="A1" s="81"/>
      <c r="C1" s="7"/>
      <c r="D1" s="254"/>
      <c r="E1" s="254"/>
      <c r="F1" s="254"/>
      <c r="G1" s="254"/>
      <c r="H1" s="254"/>
      <c r="I1" s="254"/>
      <c r="J1" s="254"/>
      <c r="K1" s="254"/>
      <c r="L1" s="254"/>
      <c r="M1" s="254"/>
      <c r="N1" s="9"/>
      <c r="O1" s="9"/>
      <c r="P1" s="8"/>
      <c r="Q1" s="8"/>
      <c r="R1" s="8"/>
      <c r="S1" s="9"/>
      <c r="T1" s="9"/>
      <c r="U1" s="8"/>
      <c r="V1" s="8"/>
      <c r="W1" s="8"/>
      <c r="X1" s="10"/>
      <c r="Y1" s="11"/>
      <c r="Z1" s="8"/>
      <c r="AB1" s="8"/>
    </row>
    <row r="2" spans="1:149" s="12" customFormat="1" ht="22.2">
      <c r="A2" s="82"/>
      <c r="B2" s="12" t="s">
        <v>348</v>
      </c>
      <c r="C2" s="13"/>
      <c r="D2" s="254"/>
      <c r="E2" s="254"/>
      <c r="F2" s="254"/>
      <c r="G2" s="254"/>
      <c r="H2" s="254"/>
      <c r="I2" s="254"/>
      <c r="J2" s="254"/>
      <c r="K2" s="254"/>
      <c r="L2" s="254"/>
      <c r="M2" s="254"/>
      <c r="N2" s="15"/>
      <c r="O2" s="15"/>
      <c r="P2" s="14"/>
      <c r="Q2" s="14"/>
      <c r="R2" s="14"/>
      <c r="S2" s="15"/>
      <c r="T2" s="15"/>
      <c r="U2" s="14"/>
      <c r="V2" s="14"/>
      <c r="W2" s="14"/>
      <c r="X2" s="16"/>
      <c r="Y2" s="17"/>
      <c r="Z2" s="14"/>
      <c r="AB2" s="18" t="s">
        <v>346</v>
      </c>
    </row>
    <row r="3" spans="1:149" s="6" customFormat="1" ht="10.199999999999999">
      <c r="A3" s="81"/>
      <c r="C3" s="7"/>
      <c r="D3" s="254"/>
      <c r="E3" s="254"/>
      <c r="F3" s="254"/>
      <c r="G3" s="254"/>
      <c r="H3" s="254"/>
      <c r="I3" s="254"/>
      <c r="J3" s="254"/>
      <c r="K3" s="254"/>
      <c r="L3" s="254"/>
      <c r="M3" s="254"/>
      <c r="N3" s="9"/>
      <c r="O3" s="9"/>
      <c r="P3" s="8"/>
      <c r="Q3" s="8"/>
      <c r="R3" s="8"/>
      <c r="S3" s="9"/>
      <c r="T3" s="9"/>
      <c r="U3" s="8"/>
      <c r="V3" s="8"/>
      <c r="W3" s="8"/>
      <c r="X3" s="10"/>
      <c r="Y3" s="11"/>
      <c r="Z3" s="8"/>
      <c r="AB3" s="8"/>
    </row>
    <row r="4" spans="1:149" s="108" customFormat="1" ht="4.2">
      <c r="A4" s="107"/>
      <c r="C4" s="109"/>
      <c r="D4" s="110"/>
      <c r="E4" s="110"/>
      <c r="F4" s="110"/>
      <c r="G4" s="111"/>
      <c r="H4" s="110"/>
      <c r="I4" s="110"/>
      <c r="J4" s="112"/>
      <c r="K4" s="110"/>
      <c r="L4" s="110"/>
      <c r="M4" s="110"/>
      <c r="N4" s="113"/>
      <c r="O4" s="113"/>
      <c r="P4" s="110"/>
      <c r="Q4" s="110"/>
      <c r="R4" s="110"/>
      <c r="S4" s="113"/>
      <c r="T4" s="113"/>
      <c r="U4" s="110"/>
      <c r="V4" s="110"/>
      <c r="W4" s="110"/>
      <c r="X4" s="114"/>
      <c r="Y4" s="112"/>
      <c r="Z4" s="110"/>
      <c r="AB4" s="110"/>
    </row>
    <row r="5" spans="1:149" s="116" customFormat="1" ht="18.899999999999999">
      <c r="A5" s="115"/>
      <c r="B5" s="116" t="s">
        <v>379</v>
      </c>
      <c r="C5" s="117"/>
      <c r="D5" s="117"/>
      <c r="E5" s="117"/>
      <c r="F5" s="117"/>
      <c r="G5" s="117"/>
      <c r="H5" s="117"/>
      <c r="I5" s="118"/>
      <c r="J5" s="119"/>
      <c r="K5" s="118"/>
      <c r="L5" s="118"/>
      <c r="M5" s="118"/>
      <c r="N5" s="120"/>
      <c r="O5" s="120"/>
      <c r="P5" s="118"/>
      <c r="Q5" s="118"/>
      <c r="R5" s="118"/>
      <c r="S5" s="120"/>
      <c r="T5" s="120"/>
      <c r="U5" s="118"/>
      <c r="V5" s="118"/>
      <c r="W5" s="118"/>
      <c r="X5" s="121"/>
      <c r="Y5" s="119"/>
      <c r="Z5" s="118"/>
      <c r="AA5" s="122"/>
      <c r="AB5" s="118"/>
    </row>
    <row r="6" spans="1:149" s="108" customFormat="1" ht="4.2">
      <c r="A6" s="107"/>
      <c r="C6" s="109"/>
      <c r="D6" s="110"/>
      <c r="E6" s="110"/>
      <c r="F6" s="110"/>
      <c r="G6" s="111"/>
      <c r="H6" s="110"/>
      <c r="I6" s="110"/>
      <c r="J6" s="112"/>
      <c r="K6" s="110"/>
      <c r="L6" s="110"/>
      <c r="M6" s="110"/>
      <c r="N6" s="113"/>
      <c r="O6" s="113"/>
      <c r="P6" s="110"/>
      <c r="Q6" s="110"/>
      <c r="R6" s="110"/>
      <c r="S6" s="113"/>
      <c r="T6" s="113"/>
      <c r="U6" s="110"/>
      <c r="V6" s="110"/>
      <c r="W6" s="110"/>
      <c r="X6" s="114"/>
      <c r="Y6" s="112"/>
      <c r="Z6" s="110"/>
      <c r="AB6" s="110"/>
    </row>
    <row r="7" spans="1:149" s="123" customFormat="1"/>
    <row r="8" spans="1:149" s="124" customFormat="1">
      <c r="B8"/>
      <c r="C8"/>
    </row>
    <row r="9" spans="1:149" s="124" customFormat="1"/>
    <row r="10" spans="1:149" s="124" customFormat="1">
      <c r="C10" s="124" t="s">
        <v>376</v>
      </c>
    </row>
    <row r="11" spans="1:149" s="124" customFormat="1">
      <c r="B11" s="124" t="s">
        <v>377</v>
      </c>
      <c r="C11" s="124" t="s">
        <v>126</v>
      </c>
      <c r="D11" s="124" t="s">
        <v>111</v>
      </c>
      <c r="E11" s="124" t="s">
        <v>154</v>
      </c>
      <c r="F11" s="124" t="s">
        <v>10</v>
      </c>
      <c r="G11" s="124" t="s">
        <v>465</v>
      </c>
      <c r="H11" s="124" t="s">
        <v>104</v>
      </c>
      <c r="I11" s="124" t="s">
        <v>450</v>
      </c>
      <c r="J11" s="124" t="s">
        <v>65</v>
      </c>
      <c r="K11" s="124" t="s">
        <v>152</v>
      </c>
      <c r="L11" s="124" t="s">
        <v>51</v>
      </c>
      <c r="M11" s="124" t="s">
        <v>186</v>
      </c>
      <c r="N11" s="124" t="s">
        <v>444</v>
      </c>
      <c r="O11" s="124" t="s">
        <v>61</v>
      </c>
      <c r="P11" s="124" t="s">
        <v>86</v>
      </c>
      <c r="Q11" s="124" t="s">
        <v>116</v>
      </c>
      <c r="R11" s="124" t="s">
        <v>159</v>
      </c>
      <c r="S11" s="124" t="s">
        <v>24</v>
      </c>
      <c r="T11" s="124" t="s">
        <v>29</v>
      </c>
      <c r="U11" s="124" t="s">
        <v>167</v>
      </c>
      <c r="V11" s="124" t="s">
        <v>64</v>
      </c>
      <c r="W11" s="124" t="s">
        <v>110</v>
      </c>
      <c r="X11" s="124" t="s">
        <v>34</v>
      </c>
      <c r="Y11" s="124" t="s">
        <v>109</v>
      </c>
      <c r="Z11" s="124" t="s">
        <v>168</v>
      </c>
      <c r="AA11" s="124" t="s">
        <v>431</v>
      </c>
      <c r="AB11" s="124" t="s">
        <v>121</v>
      </c>
      <c r="AC11" s="124" t="s">
        <v>162</v>
      </c>
      <c r="AD11" s="124" t="s">
        <v>73</v>
      </c>
      <c r="AE11" s="124" t="s">
        <v>93</v>
      </c>
      <c r="AF11" s="124" t="s">
        <v>90</v>
      </c>
      <c r="AG11" s="124" t="s">
        <v>43</v>
      </c>
      <c r="AH11" s="124" t="s">
        <v>70</v>
      </c>
      <c r="AI11" s="124" t="s">
        <v>151</v>
      </c>
      <c r="AJ11" s="124" t="s">
        <v>390</v>
      </c>
      <c r="AK11" s="124" t="s">
        <v>91</v>
      </c>
      <c r="AL11" s="124" t="s">
        <v>7</v>
      </c>
      <c r="AM11" s="124" t="s">
        <v>143</v>
      </c>
      <c r="AN11" s="124" t="s">
        <v>124</v>
      </c>
      <c r="AO11" s="124" t="s">
        <v>138</v>
      </c>
      <c r="AP11" s="124" t="s">
        <v>160</v>
      </c>
      <c r="AQ11" s="124" t="s">
        <v>63</v>
      </c>
      <c r="AR11" s="124" t="s">
        <v>15</v>
      </c>
      <c r="AS11" s="124" t="s">
        <v>395</v>
      </c>
      <c r="AT11" s="124" t="s">
        <v>120</v>
      </c>
      <c r="AU11" s="124" t="s">
        <v>106</v>
      </c>
      <c r="AV11" s="124" t="s">
        <v>82</v>
      </c>
      <c r="AW11" s="124" t="s">
        <v>172</v>
      </c>
      <c r="AX11" s="124" t="s">
        <v>2</v>
      </c>
      <c r="AY11" s="124" t="s">
        <v>108</v>
      </c>
      <c r="AZ11" s="124" t="s">
        <v>92</v>
      </c>
      <c r="BA11" s="124" t="s">
        <v>114</v>
      </c>
      <c r="BB11" s="124" t="s">
        <v>174</v>
      </c>
      <c r="BC11" s="124" t="s">
        <v>129</v>
      </c>
      <c r="BD11" s="124" t="s">
        <v>428</v>
      </c>
      <c r="BE11" s="124" t="s">
        <v>100</v>
      </c>
      <c r="BF11" s="124" t="s">
        <v>166</v>
      </c>
      <c r="BG11" s="124" t="s">
        <v>87</v>
      </c>
      <c r="BH11" s="124" t="s">
        <v>66</v>
      </c>
      <c r="BI11" s="124" t="s">
        <v>387</v>
      </c>
      <c r="BJ11" s="124" t="s">
        <v>32</v>
      </c>
      <c r="BK11" s="124" t="s">
        <v>184</v>
      </c>
      <c r="BL11" s="124" t="s">
        <v>78</v>
      </c>
      <c r="BM11" s="124" t="s">
        <v>386</v>
      </c>
      <c r="BN11" s="124" t="s">
        <v>130</v>
      </c>
      <c r="BO11" s="124" t="s">
        <v>399</v>
      </c>
      <c r="BP11" s="124" t="s">
        <v>136</v>
      </c>
      <c r="BQ11" s="124" t="s">
        <v>175</v>
      </c>
      <c r="BR11" s="124" t="s">
        <v>42</v>
      </c>
      <c r="BS11" s="124" t="s">
        <v>145</v>
      </c>
      <c r="BT11" s="124" t="s">
        <v>68</v>
      </c>
      <c r="BU11" s="124" t="s">
        <v>170</v>
      </c>
      <c r="BV11" s="124" t="s">
        <v>156</v>
      </c>
      <c r="BW11" s="124" t="s">
        <v>103</v>
      </c>
      <c r="BX11" s="124" t="s">
        <v>161</v>
      </c>
      <c r="BY11" s="124" t="s">
        <v>21</v>
      </c>
      <c r="BZ11" s="124" t="s">
        <v>426</v>
      </c>
      <c r="CA11" s="124" t="s">
        <v>142</v>
      </c>
      <c r="CB11" s="124" t="s">
        <v>139</v>
      </c>
      <c r="CC11" s="124" t="s">
        <v>189</v>
      </c>
      <c r="CD11" s="124" t="s">
        <v>146</v>
      </c>
      <c r="CE11" s="124" t="s">
        <v>400</v>
      </c>
      <c r="CF11" s="124" t="s">
        <v>117</v>
      </c>
      <c r="CG11" s="124" t="s">
        <v>137</v>
      </c>
      <c r="CH11" s="124" t="s">
        <v>132</v>
      </c>
      <c r="CI11" s="124" t="s">
        <v>179</v>
      </c>
      <c r="CJ11" s="124" t="s">
        <v>38</v>
      </c>
      <c r="CK11" s="124" t="s">
        <v>394</v>
      </c>
      <c r="CL11" s="124" t="s">
        <v>97</v>
      </c>
      <c r="CM11" s="124" t="s">
        <v>178</v>
      </c>
      <c r="CN11" s="124" t="s">
        <v>305</v>
      </c>
      <c r="CO11" s="124" t="s">
        <v>45</v>
      </c>
      <c r="CP11" s="124" t="s">
        <v>88</v>
      </c>
      <c r="CQ11" s="124" t="s">
        <v>303</v>
      </c>
      <c r="CR11" s="124" t="s">
        <v>84</v>
      </c>
      <c r="CS11" s="124" t="s">
        <v>27</v>
      </c>
      <c r="CT11" s="124" t="s">
        <v>55</v>
      </c>
      <c r="CU11" s="124" t="s">
        <v>392</v>
      </c>
      <c r="CV11" s="124" t="s">
        <v>113</v>
      </c>
      <c r="CW11" s="124" t="s">
        <v>56</v>
      </c>
      <c r="CX11" s="124" t="s">
        <v>44</v>
      </c>
      <c r="CY11" s="124" t="s">
        <v>299</v>
      </c>
      <c r="CZ11" s="124" t="s">
        <v>107</v>
      </c>
      <c r="DA11" s="124" t="s">
        <v>147</v>
      </c>
      <c r="DB11" s="124" t="s">
        <v>60</v>
      </c>
      <c r="DC11" s="124" t="s">
        <v>8</v>
      </c>
      <c r="DD11" s="124" t="s">
        <v>298</v>
      </c>
      <c r="DE11" s="124" t="s">
        <v>23</v>
      </c>
      <c r="DF11" s="124" t="s">
        <v>74</v>
      </c>
      <c r="DG11" s="124" t="s">
        <v>182</v>
      </c>
      <c r="DH11" s="124" t="s">
        <v>401</v>
      </c>
      <c r="DI11" s="124" t="s">
        <v>296</v>
      </c>
      <c r="DJ11" s="124" t="s">
        <v>295</v>
      </c>
      <c r="DK11" s="124" t="s">
        <v>294</v>
      </c>
      <c r="DL11" s="124" t="s">
        <v>293</v>
      </c>
      <c r="DM11" s="124" t="s">
        <v>187</v>
      </c>
      <c r="DN11" s="124" t="s">
        <v>188</v>
      </c>
      <c r="DO11" s="124" t="s">
        <v>424</v>
      </c>
      <c r="DP11" s="124" t="s">
        <v>101</v>
      </c>
      <c r="DQ11" s="124" t="s">
        <v>291</v>
      </c>
      <c r="DR11" s="124" t="s">
        <v>14</v>
      </c>
      <c r="DS11" s="124" t="s">
        <v>133</v>
      </c>
      <c r="DT11" s="124" t="s">
        <v>180</v>
      </c>
      <c r="DU11" s="124" t="s">
        <v>419</v>
      </c>
      <c r="DV11" s="124" t="s">
        <v>173</v>
      </c>
      <c r="DW11" s="124" t="s">
        <v>176</v>
      </c>
      <c r="DX11" s="124" t="s">
        <v>164</v>
      </c>
      <c r="DY11" s="124" t="s">
        <v>288</v>
      </c>
      <c r="DZ11" s="124" t="s">
        <v>54</v>
      </c>
      <c r="EA11" s="124" t="s">
        <v>135</v>
      </c>
      <c r="EB11" s="124" t="s">
        <v>286</v>
      </c>
      <c r="EC11" s="124" t="s">
        <v>391</v>
      </c>
      <c r="ED11" s="124" t="s">
        <v>35</v>
      </c>
      <c r="EE11" s="124" t="s">
        <v>122</v>
      </c>
      <c r="EF11" s="124" t="s">
        <v>422</v>
      </c>
      <c r="EG11" s="124" t="s">
        <v>393</v>
      </c>
      <c r="EH11" s="124" t="s">
        <v>18</v>
      </c>
      <c r="EI11" s="124" t="s">
        <v>96</v>
      </c>
      <c r="EJ11" s="124" t="s">
        <v>385</v>
      </c>
      <c r="EK11" s="124" t="s">
        <v>48</v>
      </c>
      <c r="EL11" s="124" t="s">
        <v>99</v>
      </c>
      <c r="EM11" s="124" t="s">
        <v>283</v>
      </c>
      <c r="EN11" s="124" t="s">
        <v>40</v>
      </c>
      <c r="EO11" s="124" t="s">
        <v>95</v>
      </c>
      <c r="EP11" s="124" t="s">
        <v>75</v>
      </c>
      <c r="EQ11" s="124" t="s">
        <v>403</v>
      </c>
      <c r="ER11" s="124" t="s">
        <v>58</v>
      </c>
      <c r="ES11" s="124" t="s">
        <v>375</v>
      </c>
    </row>
    <row r="12" spans="1:149" s="124" customFormat="1">
      <c r="B12" s="125" t="s">
        <v>525</v>
      </c>
      <c r="C12" s="126">
        <v>0</v>
      </c>
      <c r="D12" s="126">
        <v>0</v>
      </c>
      <c r="E12" s="126">
        <v>0</v>
      </c>
      <c r="F12" s="126">
        <v>0</v>
      </c>
      <c r="G12" s="126">
        <v>7.9600000000000001E-3</v>
      </c>
      <c r="H12" s="126">
        <v>5.8040000000000001E-2</v>
      </c>
      <c r="I12" s="126">
        <v>0.19549</v>
      </c>
      <c r="J12" s="126">
        <v>0.22284000000000001</v>
      </c>
      <c r="K12" s="126">
        <v>0.35608999999999996</v>
      </c>
      <c r="L12" s="126">
        <v>0.41132999999999997</v>
      </c>
      <c r="M12" s="126">
        <v>0.44622000000000001</v>
      </c>
      <c r="N12" s="126">
        <v>0.55274999999999996</v>
      </c>
      <c r="O12" s="126">
        <v>0.56422000000000005</v>
      </c>
      <c r="P12" s="126">
        <v>0.72619</v>
      </c>
      <c r="Q12" s="126">
        <v>0.72712999999999994</v>
      </c>
      <c r="R12" s="126">
        <v>0.91028999999999993</v>
      </c>
      <c r="S12" s="126">
        <v>1.5406199999999999</v>
      </c>
      <c r="T12" s="126">
        <v>1.5698599999999998</v>
      </c>
      <c r="U12" s="126">
        <v>2.65788</v>
      </c>
      <c r="V12" s="126">
        <v>2.7663000000000002</v>
      </c>
      <c r="W12" s="126">
        <v>2.8339400000000001</v>
      </c>
      <c r="X12" s="126">
        <v>3.2969599999999999</v>
      </c>
      <c r="Y12" s="126">
        <v>3.4727100000000002</v>
      </c>
      <c r="Z12" s="126">
        <v>3.4780300000000004</v>
      </c>
      <c r="AA12" s="126">
        <v>3.5292300000000001</v>
      </c>
      <c r="AB12" s="126">
        <v>3.53755</v>
      </c>
      <c r="AC12" s="126">
        <v>4.5914599999999997</v>
      </c>
      <c r="AD12" s="126">
        <v>4.9778900000000004</v>
      </c>
      <c r="AE12" s="126">
        <v>5.51485</v>
      </c>
      <c r="AF12" s="126">
        <v>6.1406899999999993</v>
      </c>
      <c r="AG12" s="126">
        <v>6.2543699999999998</v>
      </c>
      <c r="AH12" s="126">
        <v>6.3741700000000003</v>
      </c>
      <c r="AI12" s="126">
        <v>6.6899499999999996</v>
      </c>
      <c r="AJ12" s="126">
        <v>7.60473</v>
      </c>
      <c r="AK12" s="126">
        <v>8.835469999999999</v>
      </c>
      <c r="AL12" s="126">
        <v>8.8986399999999986</v>
      </c>
      <c r="AM12" s="126">
        <v>11.087459999999998</v>
      </c>
      <c r="AN12" s="126">
        <v>11.350629999999999</v>
      </c>
      <c r="AO12" s="126">
        <v>11.46092</v>
      </c>
      <c r="AP12" s="126">
        <v>11.810889999999999</v>
      </c>
      <c r="AQ12" s="126">
        <v>12.27413</v>
      </c>
      <c r="AR12" s="126">
        <v>12.31939</v>
      </c>
      <c r="AS12" s="126">
        <v>12.99225</v>
      </c>
      <c r="AT12" s="126">
        <v>13.343159999999999</v>
      </c>
      <c r="AU12" s="126">
        <v>13.794739999999999</v>
      </c>
      <c r="AV12" s="126">
        <v>14.627750000000001</v>
      </c>
      <c r="AW12" s="126">
        <v>15.36458</v>
      </c>
      <c r="AX12" s="126">
        <v>18.168860000000002</v>
      </c>
      <c r="AY12" s="126">
        <v>20.371970000000001</v>
      </c>
      <c r="AZ12" s="126">
        <v>20.46716</v>
      </c>
      <c r="BA12" s="126">
        <v>21.63213</v>
      </c>
      <c r="BB12" s="126">
        <v>22.93186</v>
      </c>
      <c r="BC12" s="126">
        <v>25.94426</v>
      </c>
      <c r="BD12" s="126">
        <v>27.108400000000003</v>
      </c>
      <c r="BE12" s="126">
        <v>27.198589999999999</v>
      </c>
      <c r="BF12" s="126">
        <v>30.451830000000001</v>
      </c>
      <c r="BG12" s="126">
        <v>31.515450000000001</v>
      </c>
      <c r="BH12" s="126">
        <v>33.39508</v>
      </c>
      <c r="BI12" s="126">
        <v>33.502160000000003</v>
      </c>
      <c r="BJ12" s="126">
        <v>33.533099999999997</v>
      </c>
      <c r="BK12" s="126">
        <v>34.237830000000002</v>
      </c>
      <c r="BL12" s="126">
        <v>34.570629999999994</v>
      </c>
      <c r="BM12" s="126">
        <v>35.743919999999996</v>
      </c>
      <c r="BN12" s="126">
        <v>36.029429999999998</v>
      </c>
      <c r="BO12" s="126">
        <v>36.029429999999998</v>
      </c>
      <c r="BP12" s="126">
        <v>38.04927</v>
      </c>
      <c r="BQ12" s="126">
        <v>39.72101</v>
      </c>
      <c r="BR12" s="126">
        <v>43.910400000000003</v>
      </c>
      <c r="BS12" s="126">
        <v>50.84395</v>
      </c>
      <c r="BT12" s="126">
        <v>52.746569999999998</v>
      </c>
      <c r="BU12" s="126">
        <v>54.1081</v>
      </c>
      <c r="BV12" s="126">
        <v>54.185370000000006</v>
      </c>
      <c r="BW12" s="126">
        <v>54.302099999999996</v>
      </c>
      <c r="BX12" s="126">
        <v>55.91028</v>
      </c>
      <c r="BY12" s="126">
        <v>56.537080000000003</v>
      </c>
      <c r="BZ12" s="126">
        <v>61.308529999999998</v>
      </c>
      <c r="CA12" s="126">
        <v>62.201550000000005</v>
      </c>
      <c r="CB12" s="126">
        <v>63.536730000000006</v>
      </c>
      <c r="CC12" s="126">
        <v>72.0578</v>
      </c>
      <c r="CD12" s="126">
        <v>74.806960000000004</v>
      </c>
      <c r="CE12" s="126">
        <v>77.118710000000007</v>
      </c>
      <c r="CF12" s="126">
        <v>77.437929999999994</v>
      </c>
      <c r="CG12" s="126">
        <v>78.130979999999994</v>
      </c>
      <c r="CH12" s="126">
        <v>80.436720000000008</v>
      </c>
      <c r="CI12" s="126">
        <v>80.725080000000005</v>
      </c>
      <c r="CJ12" s="126">
        <v>82.110280000000003</v>
      </c>
      <c r="CK12" s="126">
        <v>82.129130000000004</v>
      </c>
      <c r="CL12" s="126">
        <v>84.044429999999991</v>
      </c>
      <c r="CM12" s="126">
        <v>92.178070000000005</v>
      </c>
      <c r="CN12" s="126">
        <v>99.467119999999994</v>
      </c>
      <c r="CO12" s="126">
        <v>100.92214</v>
      </c>
      <c r="CP12" s="126">
        <v>101.34899</v>
      </c>
      <c r="CQ12" s="126">
        <v>103.15512</v>
      </c>
      <c r="CR12" s="126">
        <v>107.78429</v>
      </c>
      <c r="CS12" s="126">
        <v>109.64724000000001</v>
      </c>
      <c r="CT12" s="126">
        <v>109.79602</v>
      </c>
      <c r="CU12" s="126">
        <v>109.89496000000001</v>
      </c>
      <c r="CV12" s="126">
        <v>117.93260000000001</v>
      </c>
      <c r="CW12" s="126">
        <v>120.68789</v>
      </c>
      <c r="CX12" s="126">
        <v>127.39959</v>
      </c>
      <c r="CY12" s="126">
        <v>155.52951000000002</v>
      </c>
      <c r="CZ12" s="126">
        <v>161.71874</v>
      </c>
      <c r="DA12" s="126">
        <v>167.29755</v>
      </c>
      <c r="DB12" s="126">
        <v>173.41176999999999</v>
      </c>
      <c r="DC12" s="126">
        <v>176.47123000000002</v>
      </c>
      <c r="DD12" s="126">
        <v>177.22375</v>
      </c>
      <c r="DE12" s="126">
        <v>183.30055999999999</v>
      </c>
      <c r="DF12" s="126">
        <v>185.29217</v>
      </c>
      <c r="DG12" s="126">
        <v>204.88872000000001</v>
      </c>
      <c r="DH12" s="126">
        <v>235.35311999999999</v>
      </c>
      <c r="DI12" s="126">
        <v>279.09838000000002</v>
      </c>
      <c r="DJ12" s="126">
        <v>281.92136999999997</v>
      </c>
      <c r="DK12" s="126">
        <v>295.49975000000001</v>
      </c>
      <c r="DL12" s="126">
        <v>301.01013</v>
      </c>
      <c r="DM12" s="126">
        <v>310.66406999999998</v>
      </c>
      <c r="DN12" s="126">
        <v>320.25421999999998</v>
      </c>
      <c r="DO12" s="126">
        <v>325.84841999999998</v>
      </c>
      <c r="DP12" s="126">
        <v>366.50220000000002</v>
      </c>
      <c r="DQ12" s="126">
        <v>369.73457999999999</v>
      </c>
      <c r="DR12" s="126">
        <v>380.29532</v>
      </c>
      <c r="DS12" s="126">
        <v>380.30829</v>
      </c>
      <c r="DT12" s="126">
        <v>404.90030000000002</v>
      </c>
      <c r="DU12" s="126">
        <v>415.03500000000003</v>
      </c>
      <c r="DV12" s="126">
        <v>440.41167999999999</v>
      </c>
      <c r="DW12" s="126">
        <v>445.64008000000001</v>
      </c>
      <c r="DX12" s="126">
        <v>450.61578000000003</v>
      </c>
      <c r="DY12" s="126">
        <v>491.98227000000003</v>
      </c>
      <c r="DZ12" s="126">
        <v>515.13408000000004</v>
      </c>
      <c r="EA12" s="126">
        <v>528.41621999999995</v>
      </c>
      <c r="EB12" s="126">
        <v>549.11158</v>
      </c>
      <c r="EC12" s="126">
        <v>551.14413000000002</v>
      </c>
      <c r="ED12" s="126">
        <v>621.72672999999998</v>
      </c>
      <c r="EE12" s="126">
        <v>663.42494999999997</v>
      </c>
      <c r="EF12" s="126">
        <v>668.58902999999998</v>
      </c>
      <c r="EG12" s="126">
        <v>668.98964999999998</v>
      </c>
      <c r="EH12" s="126">
        <v>761.68627000000004</v>
      </c>
      <c r="EI12" s="126">
        <v>780.55075999999997</v>
      </c>
      <c r="EJ12" s="126">
        <v>802.2713</v>
      </c>
      <c r="EK12" s="126">
        <v>1027.06385</v>
      </c>
      <c r="EL12" s="126">
        <v>1478.85888</v>
      </c>
      <c r="EM12" s="126">
        <v>2803.39849</v>
      </c>
      <c r="EN12" s="126">
        <v>2989.4179599999998</v>
      </c>
      <c r="EO12" s="126">
        <v>3002.8949300000004</v>
      </c>
      <c r="EP12" s="126">
        <v>4680.7185899999995</v>
      </c>
      <c r="EQ12" s="126">
        <v>6343.84051</v>
      </c>
      <c r="ER12" s="126">
        <v>12454.71061</v>
      </c>
      <c r="ES12" s="126">
        <v>53511.732310000029</v>
      </c>
    </row>
    <row r="13" spans="1:149" s="124" customFormat="1">
      <c r="B13" s="125" t="s">
        <v>524</v>
      </c>
      <c r="C13" s="126">
        <v>0</v>
      </c>
      <c r="D13" s="126">
        <v>0</v>
      </c>
      <c r="E13" s="126">
        <v>0</v>
      </c>
      <c r="F13" s="126">
        <v>0</v>
      </c>
      <c r="G13" s="126">
        <v>9.8771428571428569E-3</v>
      </c>
      <c r="H13" s="126">
        <v>7.9128571428571437E-2</v>
      </c>
      <c r="I13" s="126">
        <v>0.22415285714285715</v>
      </c>
      <c r="J13" s="126">
        <v>0.29864571428571429</v>
      </c>
      <c r="K13" s="126">
        <v>0.43290142857142849</v>
      </c>
      <c r="L13" s="126">
        <v>0.48765428571428571</v>
      </c>
      <c r="M13" s="126">
        <v>0.46206000000000008</v>
      </c>
      <c r="N13" s="126">
        <v>0.70781857142857141</v>
      </c>
      <c r="O13" s="126">
        <v>0.69524571428571447</v>
      </c>
      <c r="P13" s="126">
        <v>0.98380999999999996</v>
      </c>
      <c r="Q13" s="126">
        <v>1.1050899999999999</v>
      </c>
      <c r="R13" s="126">
        <v>1.2593199999999998</v>
      </c>
      <c r="S13" s="126">
        <v>1.9023628571428566</v>
      </c>
      <c r="T13" s="126">
        <v>1.5698599999999998</v>
      </c>
      <c r="U13" s="126">
        <v>2.7848514285714288</v>
      </c>
      <c r="V13" s="126">
        <v>3.7189942857142864</v>
      </c>
      <c r="W13" s="126">
        <v>4.0144599999999997</v>
      </c>
      <c r="X13" s="126">
        <v>5.9355457142857144</v>
      </c>
      <c r="Y13" s="126">
        <v>3.4727100000000002</v>
      </c>
      <c r="Z13" s="126">
        <v>4.3228614285714295</v>
      </c>
      <c r="AA13" s="126">
        <v>4.3583628571428576</v>
      </c>
      <c r="AB13" s="126">
        <v>4.6109457142857142</v>
      </c>
      <c r="AC13" s="126">
        <v>5.0120685714285695</v>
      </c>
      <c r="AD13" s="126">
        <v>5.7661185714285725</v>
      </c>
      <c r="AE13" s="126">
        <v>7.9257671428571435</v>
      </c>
      <c r="AF13" s="126">
        <v>8.0631128571428548</v>
      </c>
      <c r="AG13" s="126">
        <v>7.7504642857142843</v>
      </c>
      <c r="AH13" s="126">
        <v>7.4714671428571426</v>
      </c>
      <c r="AI13" s="126">
        <v>9.4022199999999998</v>
      </c>
      <c r="AJ13" s="126">
        <v>10.783242857142856</v>
      </c>
      <c r="AK13" s="126">
        <v>10.05416</v>
      </c>
      <c r="AL13" s="126">
        <v>9.8261757142857107</v>
      </c>
      <c r="AM13" s="126">
        <v>13.655849999999996</v>
      </c>
      <c r="AN13" s="126">
        <v>11.350629999999999</v>
      </c>
      <c r="AO13" s="126">
        <v>13.350389999999999</v>
      </c>
      <c r="AP13" s="126">
        <v>11.810889999999999</v>
      </c>
      <c r="AQ13" s="126">
        <v>15.698099999999998</v>
      </c>
      <c r="AR13" s="126">
        <v>18.475571428571428</v>
      </c>
      <c r="AS13" s="126">
        <v>15.19327142857143</v>
      </c>
      <c r="AT13" s="126">
        <v>16.277991428571426</v>
      </c>
      <c r="AU13" s="126">
        <v>18.418307142857145</v>
      </c>
      <c r="AV13" s="126">
        <v>20.02966142857143</v>
      </c>
      <c r="AW13" s="126">
        <v>20.309174285714285</v>
      </c>
      <c r="AX13" s="126">
        <v>23.509517142857149</v>
      </c>
      <c r="AY13" s="126">
        <v>21.849930000000001</v>
      </c>
      <c r="AZ13" s="126">
        <v>20.46716</v>
      </c>
      <c r="BA13" s="126">
        <v>23.406147142857144</v>
      </c>
      <c r="BB13" s="126">
        <v>22.93186</v>
      </c>
      <c r="BC13" s="126">
        <v>25.94426</v>
      </c>
      <c r="BD13" s="126">
        <v>37.052462857142864</v>
      </c>
      <c r="BE13" s="126">
        <v>34.833941428571428</v>
      </c>
      <c r="BF13" s="126">
        <v>35.52525</v>
      </c>
      <c r="BG13" s="126">
        <v>31.515450000000001</v>
      </c>
      <c r="BH13" s="126">
        <v>39.91225</v>
      </c>
      <c r="BI13" s="126">
        <v>44.84696285714287</v>
      </c>
      <c r="BJ13" s="126">
        <v>33.533099999999997</v>
      </c>
      <c r="BK13" s="126">
        <v>36.671894285714295</v>
      </c>
      <c r="BL13" s="126">
        <v>66.603745714285708</v>
      </c>
      <c r="BM13" s="126">
        <v>35.743919999999996</v>
      </c>
      <c r="BN13" s="126">
        <v>61.787477857142846</v>
      </c>
      <c r="BO13" s="126">
        <v>61.787477857142846</v>
      </c>
      <c r="BP13" s="126">
        <v>49.230330000000002</v>
      </c>
      <c r="BQ13" s="126">
        <v>51.582451428571424</v>
      </c>
      <c r="BR13" s="126">
        <v>43.910400000000003</v>
      </c>
      <c r="BS13" s="126">
        <v>50.84395</v>
      </c>
      <c r="BT13" s="126">
        <v>61.699375714285708</v>
      </c>
      <c r="BU13" s="126">
        <v>54.1081</v>
      </c>
      <c r="BV13" s="126">
        <v>60.308488571428597</v>
      </c>
      <c r="BW13" s="126">
        <v>63.165695714285711</v>
      </c>
      <c r="BX13" s="126">
        <v>68.972732857142859</v>
      </c>
      <c r="BY13" s="126">
        <v>70.554081428571436</v>
      </c>
      <c r="BZ13" s="126">
        <v>88.630157142857144</v>
      </c>
      <c r="CA13" s="126">
        <v>84.361662857142875</v>
      </c>
      <c r="CB13" s="126">
        <v>63.536730000000006</v>
      </c>
      <c r="CC13" s="126">
        <v>91.171400000000006</v>
      </c>
      <c r="CD13" s="126">
        <v>84.627602857142861</v>
      </c>
      <c r="CE13" s="126">
        <v>92.067395714285709</v>
      </c>
      <c r="CF13" s="126">
        <v>77.437929999999994</v>
      </c>
      <c r="CG13" s="126">
        <v>78.130979999999994</v>
      </c>
      <c r="CH13" s="126">
        <v>96.802567142857185</v>
      </c>
      <c r="CI13" s="126">
        <v>80.725080000000005</v>
      </c>
      <c r="CJ13" s="126">
        <v>173.13028285714287</v>
      </c>
      <c r="CK13" s="126">
        <v>101.29645714285715</v>
      </c>
      <c r="CL13" s="126">
        <v>103.98805857142855</v>
      </c>
      <c r="CM13" s="126">
        <v>112.61044428571432</v>
      </c>
      <c r="CN13" s="126">
        <v>112.11784285714283</v>
      </c>
      <c r="CO13" s="126">
        <v>100.92214</v>
      </c>
      <c r="CP13" s="126">
        <v>131.87615857142856</v>
      </c>
      <c r="CQ13" s="126">
        <v>168.78787714285713</v>
      </c>
      <c r="CR13" s="126">
        <v>107.78429</v>
      </c>
      <c r="CS13" s="126">
        <v>140.53762857142857</v>
      </c>
      <c r="CT13" s="126">
        <v>109.79602</v>
      </c>
      <c r="CU13" s="126">
        <v>115.14002714285716</v>
      </c>
      <c r="CV13" s="126">
        <v>117.93260000000001</v>
      </c>
      <c r="CW13" s="126">
        <v>150.69213428571427</v>
      </c>
      <c r="CX13" s="126">
        <v>168.48788999999999</v>
      </c>
      <c r="CY13" s="126">
        <v>204.11464000000007</v>
      </c>
      <c r="CZ13" s="126">
        <v>331.8634871428572</v>
      </c>
      <c r="DA13" s="126">
        <v>200.0835685714286</v>
      </c>
      <c r="DB13" s="126">
        <v>209.2308657142857</v>
      </c>
      <c r="DC13" s="126">
        <v>223.97509142857149</v>
      </c>
      <c r="DD13" s="126">
        <v>192.39637999999997</v>
      </c>
      <c r="DE13" s="126">
        <v>233.91448285714281</v>
      </c>
      <c r="DF13" s="126">
        <v>185.29217</v>
      </c>
      <c r="DG13" s="126">
        <v>301.56467142857144</v>
      </c>
      <c r="DH13" s="126">
        <v>235.35311999999999</v>
      </c>
      <c r="DI13" s="126">
        <v>330.06486857142863</v>
      </c>
      <c r="DJ13" s="126">
        <v>323.97865999999988</v>
      </c>
      <c r="DK13" s="126">
        <v>376.75866714285718</v>
      </c>
      <c r="DL13" s="126">
        <v>301.01013</v>
      </c>
      <c r="DM13" s="126">
        <v>433.47796999999997</v>
      </c>
      <c r="DN13" s="126">
        <v>320.25421999999998</v>
      </c>
      <c r="DO13" s="126">
        <v>381.21960714285706</v>
      </c>
      <c r="DP13" s="126">
        <v>484.14115000000004</v>
      </c>
      <c r="DQ13" s="126">
        <v>480.67721714285722</v>
      </c>
      <c r="DR13" s="126">
        <v>414.72481714285709</v>
      </c>
      <c r="DS13" s="126">
        <v>428.13558285714294</v>
      </c>
      <c r="DT13" s="126">
        <v>404.90030000000002</v>
      </c>
      <c r="DU13" s="126">
        <v>750</v>
      </c>
      <c r="DV13" s="126">
        <v>559.99107714285719</v>
      </c>
      <c r="DW13" s="126">
        <v>599.71074714285714</v>
      </c>
      <c r="DX13" s="126">
        <v>450.61578000000003</v>
      </c>
      <c r="DY13" s="126">
        <v>491.98227000000003</v>
      </c>
      <c r="DZ13" s="126">
        <v>608.79813714285729</v>
      </c>
      <c r="EA13" s="126">
        <v>1008.3360057142856</v>
      </c>
      <c r="EB13" s="126">
        <v>805.75518857142856</v>
      </c>
      <c r="EC13" s="126">
        <v>551.14413000000002</v>
      </c>
      <c r="ED13" s="126">
        <v>1112.4341214285714</v>
      </c>
      <c r="EE13" s="126">
        <v>832.5</v>
      </c>
      <c r="EF13" s="126">
        <v>1190</v>
      </c>
      <c r="EG13" s="126">
        <v>536.13</v>
      </c>
      <c r="EH13" s="126">
        <v>672.85390219999999</v>
      </c>
      <c r="EI13" s="126">
        <v>2131.94</v>
      </c>
      <c r="EJ13" s="126">
        <v>814.43899714285726</v>
      </c>
      <c r="EK13" s="126">
        <v>594.85911799999997</v>
      </c>
      <c r="EL13" s="126">
        <v>1074.1692493600001</v>
      </c>
      <c r="EM13" s="126">
        <v>1078.0745760000002</v>
      </c>
      <c r="EN13" s="126">
        <v>931.93355163076933</v>
      </c>
      <c r="EO13" s="126">
        <v>5687.2172500253964</v>
      </c>
      <c r="EP13" s="126">
        <v>3382.1600819999999</v>
      </c>
      <c r="EQ13" s="126">
        <v>4919.6773336923088</v>
      </c>
      <c r="ER13" s="126">
        <v>19820.118822381399</v>
      </c>
      <c r="ES13" s="126">
        <v>61886.923069575598</v>
      </c>
    </row>
    <row r="14" spans="1:149" s="124" customForma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row>
    <row r="15" spans="1:149" s="124" customFormat="1"/>
    <row r="16" spans="1:149" s="124" customFormat="1"/>
    <row r="17" s="123" customFormat="1"/>
    <row r="18" s="123" customFormat="1"/>
    <row r="19" s="5" customFormat="1"/>
    <row r="20" s="5" customFormat="1"/>
  </sheetData>
  <mergeCells count="1">
    <mergeCell ref="D1:M3"/>
  </mergeCells>
  <conditionalFormatting sqref="C2:C3 A2:B5 A1:D1 N1:Q6 S1:V6 X1:Y6 AA1:XFD6 A6:L6 C4:L5">
    <cfRule type="containsErrors" dxfId="97" priority="5">
      <formula>ISERROR(A1)</formula>
    </cfRule>
  </conditionalFormatting>
  <conditionalFormatting sqref="M4:M6">
    <cfRule type="containsErrors" dxfId="96" priority="4">
      <formula>ISERROR(M4)</formula>
    </cfRule>
  </conditionalFormatting>
  <conditionalFormatting sqref="R4:R6">
    <cfRule type="containsErrors" dxfId="95" priority="3">
      <formula>ISERROR(R4)</formula>
    </cfRule>
  </conditionalFormatting>
  <conditionalFormatting sqref="W4:W6">
    <cfRule type="containsErrors" dxfId="94" priority="2">
      <formula>ISERROR(W4)</formula>
    </cfRule>
  </conditionalFormatting>
  <conditionalFormatting sqref="Z4:Z6">
    <cfRule type="containsErrors" dxfId="93" priority="1">
      <formula>ISERROR(Z4)</formula>
    </cfRule>
  </conditionalFormatting>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4B4"/>
    <outlinePr summaryBelow="0" summaryRight="0"/>
  </sheetPr>
  <dimension ref="A1:AG159"/>
  <sheetViews>
    <sheetView zoomScale="85" zoomScaleNormal="85" workbookViewId="0">
      <pane xSplit="2" topLeftCell="C1" activePane="topRight" state="frozen"/>
      <selection activeCell="A19" sqref="A19"/>
      <selection pane="topRight" activeCell="B18" sqref="B18"/>
    </sheetView>
  </sheetViews>
  <sheetFormatPr baseColWidth="10" defaultColWidth="63.83984375" defaultRowHeight="24.9" outlineLevelCol="1"/>
  <cols>
    <col min="1" max="1" width="5" style="90" customWidth="1"/>
    <col min="2" max="2" width="29.15625" style="58" customWidth="1"/>
    <col min="3" max="5" width="15.68359375" style="59" customWidth="1"/>
    <col min="6" max="6" width="3.83984375" style="60" customWidth="1" outlineLevel="1"/>
    <col min="7" max="7" width="25.26171875" style="59" customWidth="1" outlineLevel="1"/>
    <col min="8" max="8" width="2.26171875" style="207" customWidth="1" outlineLevel="1"/>
    <col min="9" max="9" width="10.578125" style="61" customWidth="1" outlineLevel="1"/>
    <col min="10" max="11" width="10.578125" style="59" customWidth="1" outlineLevel="1"/>
    <col min="12" max="12" width="2.26171875" style="207" customWidth="1"/>
    <col min="13" max="13" width="10.26171875" style="62" customWidth="1"/>
    <col min="14" max="14" width="10.26171875" style="62" customWidth="1" outlineLevel="1"/>
    <col min="15" max="15" width="10.26171875" style="59" customWidth="1" outlineLevel="1" collapsed="1"/>
    <col min="16" max="16" width="10.26171875" style="59" customWidth="1" outlineLevel="1"/>
    <col min="17" max="17" width="2.26171875" style="207" customWidth="1"/>
    <col min="18" max="19" width="10.26171875" style="62" customWidth="1"/>
    <col min="20" max="20" width="10.26171875" style="59" customWidth="1"/>
    <col min="21" max="21" width="12" style="59" customWidth="1" outlineLevel="1"/>
    <col min="22" max="22" width="2.26171875" style="207" customWidth="1" collapsed="1"/>
    <col min="23" max="23" width="11.83984375" style="63" hidden="1" customWidth="1" outlineLevel="1"/>
    <col min="24" max="24" width="11.83984375" style="61" hidden="1" customWidth="1" outlineLevel="1"/>
    <col min="25" max="25" width="2.26171875" style="207" hidden="1" customWidth="1" outlineLevel="1"/>
    <col min="26" max="26" width="82.15625" style="139" hidden="1" customWidth="1" outlineLevel="1" collapsed="1"/>
    <col min="27" max="27" width="2.26171875" style="207" hidden="1" customWidth="1" outlineLevel="1"/>
    <col min="28" max="28" width="89.68359375" style="56" customWidth="1" collapsed="1"/>
    <col min="29" max="29" width="12.15625" style="56" hidden="1" customWidth="1" outlineLevel="1"/>
    <col min="30" max="30" width="17" style="56" hidden="1" customWidth="1" outlineLevel="1"/>
    <col min="31" max="31" width="14.15625" style="56" hidden="1" customWidth="1" outlineLevel="1"/>
    <col min="32" max="32" width="15" style="56" hidden="1" customWidth="1" outlineLevel="1"/>
    <col min="33" max="33" width="11" style="193" hidden="1" customWidth="1" outlineLevel="1"/>
    <col min="34" max="34" width="63.83984375" style="56" customWidth="1"/>
    <col min="35" max="16384" width="63.83984375" style="56"/>
  </cols>
  <sheetData>
    <row r="1" spans="1:33" s="6" customFormat="1" ht="12.3">
      <c r="A1" s="81"/>
      <c r="B1" s="7"/>
      <c r="C1" s="226"/>
      <c r="D1" s="226"/>
      <c r="E1" s="226"/>
      <c r="F1" s="226"/>
      <c r="G1" s="226"/>
      <c r="H1" s="226"/>
      <c r="I1" s="226"/>
      <c r="J1" s="226"/>
      <c r="K1" s="226"/>
      <c r="L1" s="226"/>
      <c r="M1" s="9"/>
      <c r="N1" s="9"/>
      <c r="O1" s="8"/>
      <c r="P1" s="8"/>
      <c r="Q1" s="208"/>
      <c r="R1" s="9"/>
      <c r="S1" s="9"/>
      <c r="T1" s="8"/>
      <c r="U1" s="8"/>
      <c r="V1" s="208"/>
      <c r="W1" s="10"/>
      <c r="X1" s="11"/>
      <c r="Y1" s="208"/>
      <c r="Z1" s="130"/>
      <c r="AA1" s="208"/>
      <c r="AG1" s="181"/>
    </row>
    <row r="2" spans="1:33" s="12" customFormat="1" ht="22.2">
      <c r="A2" s="82"/>
      <c r="B2" s="12" t="s">
        <v>348</v>
      </c>
      <c r="C2" s="247"/>
      <c r="D2" s="227">
        <v>55.2</v>
      </c>
      <c r="E2" s="227">
        <v>56.7</v>
      </c>
      <c r="F2" s="256" t="s">
        <v>513</v>
      </c>
      <c r="G2" s="256"/>
      <c r="H2" s="226"/>
      <c r="I2" s="226"/>
      <c r="J2" s="226"/>
      <c r="K2" s="226"/>
      <c r="L2" s="226"/>
      <c r="M2" s="15"/>
      <c r="N2" s="15"/>
      <c r="O2" s="14"/>
      <c r="P2" s="14"/>
      <c r="Q2" s="209"/>
      <c r="R2" s="15"/>
      <c r="S2" s="15"/>
      <c r="T2" s="14"/>
      <c r="U2" s="14"/>
      <c r="V2" s="209"/>
      <c r="W2" s="16"/>
      <c r="X2" s="17"/>
      <c r="Y2" s="209"/>
      <c r="Z2" s="131"/>
      <c r="AA2" s="210"/>
      <c r="AG2" s="182"/>
    </row>
    <row r="3" spans="1:33" s="6" customFormat="1" ht="12.3">
      <c r="A3" s="81"/>
      <c r="C3" s="226"/>
      <c r="D3" s="228" t="s">
        <v>514</v>
      </c>
      <c r="E3" s="228" t="s">
        <v>514</v>
      </c>
      <c r="H3" s="226"/>
      <c r="I3" s="226"/>
      <c r="J3" s="226"/>
      <c r="K3" s="226"/>
      <c r="L3" s="226"/>
      <c r="M3" s="9"/>
      <c r="N3" s="9"/>
      <c r="O3" s="8"/>
      <c r="P3" s="8"/>
      <c r="Q3" s="208"/>
      <c r="R3" s="9"/>
      <c r="S3" s="9"/>
      <c r="T3" s="8"/>
      <c r="U3" s="8"/>
      <c r="V3" s="208"/>
      <c r="W3" s="10"/>
      <c r="X3" s="11"/>
      <c r="Y3" s="208"/>
      <c r="Z3" s="130"/>
      <c r="AA3" s="208"/>
      <c r="AG3" s="181"/>
    </row>
    <row r="4" spans="1:33" s="19" customFormat="1" ht="4.2">
      <c r="A4" s="83"/>
      <c r="C4" s="20"/>
      <c r="D4" s="20"/>
      <c r="E4" s="20"/>
      <c r="F4" s="21"/>
      <c r="G4" s="20"/>
      <c r="H4" s="199"/>
      <c r="I4" s="22"/>
      <c r="J4" s="20"/>
      <c r="K4" s="20"/>
      <c r="L4" s="199"/>
      <c r="M4" s="23"/>
      <c r="N4" s="23"/>
      <c r="O4" s="20"/>
      <c r="P4" s="20"/>
      <c r="Q4" s="199"/>
      <c r="R4" s="23"/>
      <c r="S4" s="23"/>
      <c r="T4" s="20"/>
      <c r="U4" s="20"/>
      <c r="V4" s="199"/>
      <c r="W4" s="24"/>
      <c r="X4" s="22"/>
      <c r="Y4" s="199"/>
      <c r="Z4" s="132"/>
      <c r="AA4" s="199"/>
      <c r="AG4" s="183"/>
    </row>
    <row r="5" spans="1:33" s="25" customFormat="1" ht="18.899999999999999">
      <c r="A5" s="84"/>
      <c r="B5" s="25" t="s">
        <v>0</v>
      </c>
      <c r="C5" s="79">
        <f>SUM(C14:C159)</f>
        <v>53511.732310000043</v>
      </c>
      <c r="D5" s="79">
        <f t="shared" ref="D5:E5" si="0">SUM(D14:D159)</f>
        <v>56157.862164794002</v>
      </c>
      <c r="E5" s="79">
        <f t="shared" si="0"/>
        <v>57922.899305099287</v>
      </c>
      <c r="F5" s="26" t="s">
        <v>345</v>
      </c>
      <c r="G5" s="27"/>
      <c r="H5" s="200"/>
      <c r="I5" s="27"/>
      <c r="J5" s="28"/>
      <c r="K5" s="28"/>
      <c r="L5" s="200"/>
      <c r="M5" s="29"/>
      <c r="N5" s="29"/>
      <c r="O5" s="28"/>
      <c r="P5" s="28"/>
      <c r="Q5" s="200"/>
      <c r="R5" s="29">
        <f>E14/C14</f>
        <v>1.2731002392921211</v>
      </c>
      <c r="S5" s="29"/>
      <c r="T5" s="28"/>
      <c r="U5" s="28"/>
      <c r="V5" s="200"/>
      <c r="W5" s="30"/>
      <c r="X5" s="27"/>
      <c r="Y5" s="200"/>
      <c r="Z5" s="133"/>
      <c r="AA5" s="200"/>
      <c r="AG5" s="184"/>
    </row>
    <row r="6" spans="1:33" s="31" customFormat="1" ht="4.5" thickBot="1">
      <c r="A6" s="85"/>
      <c r="B6" s="32"/>
      <c r="C6" s="33"/>
      <c r="D6" s="33"/>
      <c r="E6" s="33"/>
      <c r="F6" s="34"/>
      <c r="G6" s="33"/>
      <c r="H6" s="201"/>
      <c r="I6" s="35"/>
      <c r="J6" s="33"/>
      <c r="K6" s="33"/>
      <c r="L6" s="201"/>
      <c r="M6" s="36"/>
      <c r="N6" s="36"/>
      <c r="O6" s="33"/>
      <c r="P6" s="33"/>
      <c r="Q6" s="201"/>
      <c r="R6" s="36"/>
      <c r="S6" s="36"/>
      <c r="T6" s="33"/>
      <c r="U6" s="33"/>
      <c r="V6" s="201"/>
      <c r="W6" s="37"/>
      <c r="X6" s="35"/>
      <c r="Y6" s="201"/>
      <c r="Z6" s="134"/>
      <c r="AA6" s="201"/>
      <c r="AG6" s="185"/>
    </row>
    <row r="7" spans="1:33" s="38" customFormat="1" ht="10.199999999999999">
      <c r="A7" s="86"/>
      <c r="B7" s="39"/>
      <c r="C7" s="150"/>
      <c r="D7" s="150"/>
      <c r="E7" s="150"/>
      <c r="F7" s="41"/>
      <c r="G7" s="40"/>
      <c r="H7" s="202"/>
      <c r="I7" s="42"/>
      <c r="J7" s="40"/>
      <c r="K7" s="40"/>
      <c r="L7" s="202"/>
      <c r="M7" s="43"/>
      <c r="N7" s="43"/>
      <c r="O7" s="40"/>
      <c r="P7" s="40"/>
      <c r="Q7" s="202"/>
      <c r="R7" s="43"/>
      <c r="S7" s="43"/>
      <c r="T7" s="40"/>
      <c r="U7" s="40"/>
      <c r="V7" s="202"/>
      <c r="W7" s="44"/>
      <c r="X7" s="42"/>
      <c r="Y7" s="202"/>
      <c r="Z7" s="135"/>
      <c r="AA7" s="202"/>
      <c r="AG7" s="186"/>
    </row>
    <row r="8" spans="1:33" s="45" customFormat="1" ht="12.3">
      <c r="A8" s="87"/>
      <c r="B8" s="46"/>
      <c r="C8" s="47"/>
      <c r="D8" s="255" t="s">
        <v>408</v>
      </c>
      <c r="E8" s="255"/>
      <c r="F8" s="255"/>
      <c r="G8" s="255"/>
      <c r="H8" s="255"/>
      <c r="I8" s="255"/>
      <c r="J8" s="255"/>
      <c r="K8" s="48"/>
      <c r="L8" s="204"/>
      <c r="M8" s="143"/>
      <c r="N8" s="49"/>
      <c r="O8" s="49"/>
      <c r="P8" s="49"/>
      <c r="Q8" s="204"/>
      <c r="R8" s="49"/>
      <c r="S8" s="49"/>
      <c r="T8" s="49"/>
      <c r="U8" s="49"/>
      <c r="V8" s="204"/>
      <c r="W8" s="50"/>
      <c r="X8" s="50"/>
      <c r="Y8" s="204"/>
      <c r="Z8" s="136"/>
      <c r="AA8" s="204"/>
      <c r="AB8" s="49"/>
      <c r="AG8" s="187"/>
    </row>
    <row r="9" spans="1:33" s="45" customFormat="1" ht="12.3">
      <c r="A9" s="87"/>
      <c r="B9" s="46"/>
      <c r="D9" s="255"/>
      <c r="E9" s="255"/>
      <c r="F9" s="255"/>
      <c r="G9" s="255"/>
      <c r="H9" s="255"/>
      <c r="I9" s="255"/>
      <c r="J9" s="255"/>
      <c r="K9" s="48"/>
      <c r="L9" s="204"/>
      <c r="M9" s="143"/>
      <c r="N9" s="49"/>
      <c r="O9" s="49"/>
      <c r="P9" s="49"/>
      <c r="Q9" s="204"/>
      <c r="R9" s="49"/>
      <c r="S9" s="49"/>
      <c r="T9" s="49"/>
      <c r="U9" s="49"/>
      <c r="V9" s="204"/>
      <c r="W9" s="50"/>
      <c r="X9" s="50"/>
      <c r="Y9" s="204"/>
      <c r="Z9" s="136"/>
      <c r="AA9" s="204"/>
      <c r="AB9" s="49"/>
      <c r="AG9" s="187"/>
    </row>
    <row r="10" spans="1:33" s="45" customFormat="1" ht="12.3">
      <c r="A10" s="87"/>
      <c r="B10" s="46"/>
      <c r="D10" s="255"/>
      <c r="E10" s="255"/>
      <c r="F10" s="255"/>
      <c r="G10" s="255"/>
      <c r="H10" s="255"/>
      <c r="I10" s="255"/>
      <c r="J10" s="255"/>
      <c r="K10" s="51"/>
      <c r="L10" s="204"/>
      <c r="M10" s="143"/>
      <c r="N10" s="52"/>
      <c r="O10" s="52"/>
      <c r="P10" s="52"/>
      <c r="Q10" s="204"/>
      <c r="R10" s="52"/>
      <c r="S10" s="52"/>
      <c r="T10" s="52"/>
      <c r="U10" s="52"/>
      <c r="V10" s="204"/>
      <c r="W10" s="53"/>
      <c r="X10" s="53"/>
      <c r="Y10" s="204"/>
      <c r="Z10" s="137"/>
      <c r="AA10" s="204"/>
      <c r="AB10" s="52"/>
      <c r="AG10" s="187"/>
    </row>
    <row r="11" spans="1:33" s="65" customFormat="1" ht="13.8">
      <c r="A11" s="88"/>
      <c r="B11" s="66" t="s">
        <v>278</v>
      </c>
      <c r="C11" s="54"/>
      <c r="D11" s="80" t="s">
        <v>344</v>
      </c>
      <c r="E11" s="67"/>
      <c r="F11" s="67"/>
      <c r="G11" s="67"/>
      <c r="H11" s="203"/>
      <c r="I11" s="68" t="s">
        <v>277</v>
      </c>
      <c r="J11" s="69"/>
      <c r="K11" s="69"/>
      <c r="L11" s="203"/>
      <c r="M11" s="70" t="s">
        <v>275</v>
      </c>
      <c r="N11" s="70"/>
      <c r="O11" s="70"/>
      <c r="P11" s="70"/>
      <c r="Q11" s="203"/>
      <c r="R11" s="70" t="s">
        <v>276</v>
      </c>
      <c r="S11" s="70"/>
      <c r="T11" s="70"/>
      <c r="U11" s="70"/>
      <c r="V11" s="203"/>
      <c r="W11" s="71" t="s">
        <v>343</v>
      </c>
      <c r="X11" s="71"/>
      <c r="Y11" s="203"/>
      <c r="Z11" s="138" t="s">
        <v>340</v>
      </c>
      <c r="AA11" s="203"/>
      <c r="AB11" s="72" t="s">
        <v>339</v>
      </c>
      <c r="AG11" s="188"/>
    </row>
    <row r="12" spans="1:33" s="216" customFormat="1" ht="2.1">
      <c r="A12" s="215"/>
      <c r="B12" s="217"/>
      <c r="E12" s="218"/>
      <c r="F12" s="219"/>
      <c r="G12" s="219"/>
      <c r="H12" s="220"/>
      <c r="J12" s="219"/>
      <c r="K12" s="219"/>
      <c r="L12" s="220"/>
      <c r="Q12" s="221"/>
      <c r="U12" s="222"/>
      <c r="V12" s="220"/>
      <c r="Y12" s="220"/>
      <c r="Z12" s="223"/>
      <c r="AA12" s="220"/>
      <c r="AB12" s="224"/>
      <c r="AG12" s="225"/>
    </row>
    <row r="13" spans="1:33" s="64" customFormat="1" ht="76.2">
      <c r="A13" s="89"/>
      <c r="B13" s="194" t="s">
        <v>1</v>
      </c>
      <c r="C13" s="195" t="s">
        <v>479</v>
      </c>
      <c r="D13" s="195" t="s">
        <v>480</v>
      </c>
      <c r="E13" s="195" t="s">
        <v>481</v>
      </c>
      <c r="F13" s="212" t="s">
        <v>512</v>
      </c>
      <c r="G13" s="195" t="s">
        <v>268</v>
      </c>
      <c r="H13" s="205" t="s">
        <v>494</v>
      </c>
      <c r="I13" s="196" t="s">
        <v>274</v>
      </c>
      <c r="J13" s="195" t="s">
        <v>510</v>
      </c>
      <c r="K13" s="195" t="s">
        <v>511</v>
      </c>
      <c r="L13" s="205" t="s">
        <v>495</v>
      </c>
      <c r="M13" s="197" t="s">
        <v>273</v>
      </c>
      <c r="N13" s="197" t="s">
        <v>272</v>
      </c>
      <c r="O13" s="198" t="s">
        <v>342</v>
      </c>
      <c r="P13" s="198" t="s">
        <v>270</v>
      </c>
      <c r="Q13" s="229" t="s">
        <v>496</v>
      </c>
      <c r="R13" s="197" t="s">
        <v>491</v>
      </c>
      <c r="S13" s="197" t="s">
        <v>492</v>
      </c>
      <c r="T13" s="198" t="s">
        <v>411</v>
      </c>
      <c r="U13" s="198" t="s">
        <v>271</v>
      </c>
      <c r="V13" s="205" t="s">
        <v>498</v>
      </c>
      <c r="W13" s="198" t="s">
        <v>493</v>
      </c>
      <c r="X13" s="198" t="s">
        <v>497</v>
      </c>
      <c r="Y13" s="205" t="s">
        <v>499</v>
      </c>
      <c r="Z13" s="194" t="s">
        <v>196</v>
      </c>
      <c r="AA13" s="205" t="s">
        <v>500</v>
      </c>
      <c r="AB13" s="248" t="s">
        <v>190</v>
      </c>
      <c r="AC13" s="194" t="s">
        <v>191</v>
      </c>
      <c r="AD13" s="194" t="s">
        <v>192</v>
      </c>
      <c r="AE13" s="180" t="s">
        <v>501</v>
      </c>
      <c r="AF13" s="180" t="s">
        <v>193</v>
      </c>
      <c r="AG13" s="189" t="s">
        <v>194</v>
      </c>
    </row>
    <row r="14" spans="1:33" ht="49.5" customHeight="1">
      <c r="B14" s="127" t="s">
        <v>58</v>
      </c>
      <c r="C14" s="144">
        <f>IFERROR(VLOOKUP(B14,Emission[],8,FALSE),0)</f>
        <v>12454.71061</v>
      </c>
      <c r="D14" s="144">
        <f>IFERROR(IF(P14&lt;&gt;"NA",P14,IF(G14&lt;&gt;Data!$B$11,(E14-C14)/(E$13-C$13)*(D$13-C$13)+C14,'INDC Analysis'!W14)),C14)</f>
        <v>14911.266044598142</v>
      </c>
      <c r="E14" s="144">
        <f>IFERROR(IF(U14&lt;&gt;"NA",U14,IF(G14&lt;&gt;Data!$B$11,(D14-C14)*(E$13-D$13)/(D$13-C$13)+D14,X14)),C14)</f>
        <v>15856.09505790512</v>
      </c>
      <c r="F14" s="245" t="s">
        <v>269</v>
      </c>
      <c r="G14" s="144" t="s">
        <v>280</v>
      </c>
      <c r="H14" s="206"/>
      <c r="I14" s="145">
        <v>2005</v>
      </c>
      <c r="J14" s="144">
        <f>IFERROR(VLOOKUP(B14,Emission[],MATCH(I14,Data!$D$9:$K$9,0),FALSE),"")</f>
        <v>7803.5355999999992</v>
      </c>
      <c r="K14" s="144">
        <f>SUMPRODUCT((Economie[Country]=B14)*(Economie[Year]=I14)*(Economie[GDP-PPP (Billion Intl$ (2011))]))</f>
        <v>7258.47</v>
      </c>
      <c r="L14" s="206"/>
      <c r="M14" s="146"/>
      <c r="N14" s="146"/>
      <c r="O14" s="144"/>
      <c r="P14" s="147" t="str">
        <f>IFERROR(IF(G14=Data!$B$13,IF(N14&lt;&gt;"",O14/K14*J14*N14,"NA"),IF(M14&lt;&gt;"",J14*(1-M14),"NA")),"NA")</f>
        <v>NA</v>
      </c>
      <c r="Q14" s="206"/>
      <c r="R14" s="146"/>
      <c r="S14" s="146">
        <v>0.6</v>
      </c>
      <c r="T14" s="179">
        <f>32828*1.12317</f>
        <v>36871.424760000002</v>
      </c>
      <c r="U14" s="147">
        <f>IFERROR(IF(G14=Data!$B$13,IF(S14&lt;&gt;"",T14/K14*J14*(1-S14),"NA"),IF(R14&lt;&gt;"",J14*(1-R14),"NA")),"NA")</f>
        <v>15856.09505790512</v>
      </c>
      <c r="V14" s="206"/>
      <c r="W14" s="175">
        <f>MAX(VLOOKUP($B14,Emission[],9,FALSE),C14)</f>
        <v>16441.432047142858</v>
      </c>
      <c r="X14" s="175">
        <f>MAX(VLOOKUP($B14,Emission[],10,FALSE),C14)</f>
        <v>19763.699911428572</v>
      </c>
      <c r="Y14" s="206"/>
      <c r="Z14" s="148" t="s">
        <v>488</v>
      </c>
      <c r="AA14" s="211"/>
      <c r="AB14" s="249" t="s">
        <v>349</v>
      </c>
      <c r="AC14" s="177" t="s">
        <v>28</v>
      </c>
      <c r="AD14" s="177" t="s">
        <v>59</v>
      </c>
      <c r="AE14" s="177"/>
      <c r="AF14" s="177" t="s">
        <v>6</v>
      </c>
      <c r="AG14" s="190">
        <v>42185.670717592591</v>
      </c>
    </row>
    <row r="15" spans="1:33" ht="49.5" customHeight="1">
      <c r="B15" s="127" t="s">
        <v>403</v>
      </c>
      <c r="C15" s="144">
        <f>IFERROR(VLOOKUP(B15,Emission[],8,FALSE),0)</f>
        <v>6343.84051</v>
      </c>
      <c r="D15" s="144">
        <f>IFERROR(IF(P15&lt;&gt;"NA",P15,IF(G15&lt;&gt;Data!$B$11,(E15-C15)/(E$13-C$13)*(D$13-C$13)+C15,'INDC Analysis'!W15)),C15)</f>
        <v>5315.2782160000006</v>
      </c>
      <c r="E15" s="144">
        <f>IFERROR(IF(U15&lt;&gt;"NA",U15,IF(G15&lt;&gt;Data!$B$11,(D15-C15)*(E$13-D$13)/(D$13-C$13)+D15,X15)),C15)</f>
        <v>4919.6773336923088</v>
      </c>
      <c r="F15" s="245" t="s">
        <v>269</v>
      </c>
      <c r="G15" s="144" t="s">
        <v>279</v>
      </c>
      <c r="H15" s="206"/>
      <c r="I15" s="145">
        <v>2005</v>
      </c>
      <c r="J15" s="73">
        <f>IFERROR(VLOOKUP(B15,Emission[],MATCH(I15,Data!$D$9:$K$9,0),FALSE),"")</f>
        <v>7182.8084000000008</v>
      </c>
      <c r="K15" s="144">
        <f>SUMPRODUCT((Economie[Country]=B15)*(Economie[Year]=I15)*(Economie[GDP-PPP (Billion Intl$ (2011))]))</f>
        <v>14706.481</v>
      </c>
      <c r="L15" s="206"/>
      <c r="M15" s="146">
        <v>0.26</v>
      </c>
      <c r="N15" s="146"/>
      <c r="O15" s="144"/>
      <c r="P15" s="147">
        <f>IFERROR(IF(G15=Data!$B$13,IF(N15&lt;&gt;"",O15/K15*J15*N15,"NA"),IF(M15&lt;&gt;"",J15*(1-M15),"NA")),"NA")</f>
        <v>5315.2782160000006</v>
      </c>
      <c r="Q15" s="206"/>
      <c r="R15" s="146"/>
      <c r="S15" s="146"/>
      <c r="T15" s="144"/>
      <c r="U15" s="147" t="str">
        <f>IFERROR(IF(G15=Data!$B$13,IF(S15&lt;&gt;"",T15/K15*J15*(1-S15),"NA"),IF(R15&lt;&gt;"",J15*(1-R15),"NA")),"NA")</f>
        <v>NA</v>
      </c>
      <c r="V15" s="206"/>
      <c r="W15" s="175">
        <f>MAX(VLOOKUP($B15,Emission[],9,FALSE),C15)</f>
        <v>6343.84051</v>
      </c>
      <c r="X15" s="175">
        <f>MAX(VLOOKUP($B15,Emission[],10,FALSE),C15)</f>
        <v>6343.84051</v>
      </c>
      <c r="Y15" s="206"/>
      <c r="Z15" s="148"/>
      <c r="AA15" s="211"/>
      <c r="AB15" s="250" t="s">
        <v>183</v>
      </c>
      <c r="AC15" s="55" t="s">
        <v>4</v>
      </c>
      <c r="AD15" s="55" t="s">
        <v>20</v>
      </c>
      <c r="AE15" s="55"/>
      <c r="AF15" s="55" t="s">
        <v>6</v>
      </c>
      <c r="AG15" s="191">
        <v>42094.668923611112</v>
      </c>
    </row>
    <row r="16" spans="1:33" ht="49.5" customHeight="1">
      <c r="B16" s="127" t="s">
        <v>75</v>
      </c>
      <c r="C16" s="144">
        <f>IFERROR(VLOOKUP(B16,Emission[],8,FALSE),0)</f>
        <v>4680.7185899999995</v>
      </c>
      <c r="D16" s="73">
        <f>IFERROR(IF(P16&lt;&gt;"NA",P16,IF(G16&lt;&gt;Data!$B$11,(E16-C16)/(E$13-C$13)*(D$13-C$13)+C16,'INDC Analysis'!W16)),C16)</f>
        <v>3742.8707786666664</v>
      </c>
      <c r="E16" s="144">
        <f>IFERROR(IF(U16&lt;&gt;"NA",U16,IF(G16&lt;&gt;Data!$B$11,(D16-C16)*(E$13-D$13)/(D$13-C$13)+D16,X16)),C16)</f>
        <v>3382.1600819999999</v>
      </c>
      <c r="F16" s="245" t="s">
        <v>269</v>
      </c>
      <c r="G16" s="144" t="s">
        <v>279</v>
      </c>
      <c r="H16" s="206"/>
      <c r="I16" s="145">
        <v>1990</v>
      </c>
      <c r="J16" s="73">
        <f>IFERROR(VLOOKUP(B16,Emission[],MATCH(I16,Data!$D$9:$K$9,0),FALSE),"")</f>
        <v>5636.9334699999999</v>
      </c>
      <c r="K16" s="144">
        <f>SUMPRODUCT((Economie[Country]=B16)*(Economie[Year]=I16)*(Economie[GDP-PPP (Billion Intl$ (2011))]))</f>
        <v>11591.1</v>
      </c>
      <c r="L16" s="206"/>
      <c r="M16" s="146"/>
      <c r="N16" s="146"/>
      <c r="O16" s="144"/>
      <c r="P16" s="147" t="str">
        <f>IFERROR(IF(G16=Data!$B$13,IF(N16&lt;&gt;"",O16/K16*J16*N16,"NA"),IF(M16&lt;&gt;"",J16*(1-M16),"NA")),"NA")</f>
        <v>NA</v>
      </c>
      <c r="Q16" s="206"/>
      <c r="R16" s="146">
        <v>0.4</v>
      </c>
      <c r="S16" s="146"/>
      <c r="T16" s="144"/>
      <c r="U16" s="147">
        <f>IFERROR(IF(G16=Data!$B$13,IF(S16&lt;&gt;"",T16/K16*J16*(1-S16),"NA"),IF(R16&lt;&gt;"",J16*(1-R16),"NA")),"NA")</f>
        <v>3382.1600819999999</v>
      </c>
      <c r="V16" s="206"/>
      <c r="W16" s="175">
        <f>MAX(VLOOKUP($B16,Emission[],9,FALSE),C16)</f>
        <v>4680.7185899999995</v>
      </c>
      <c r="X16" s="175">
        <f>MAX(VLOOKUP($B16,Emission[],10,FALSE),C16)</f>
        <v>4680.7185899999995</v>
      </c>
      <c r="Y16" s="206"/>
      <c r="Z16" s="148"/>
      <c r="AA16" s="211"/>
      <c r="AB16" s="250" t="s">
        <v>76</v>
      </c>
      <c r="AC16" s="55" t="s">
        <v>4</v>
      </c>
      <c r="AD16" s="55" t="s">
        <v>77</v>
      </c>
      <c r="AE16" s="55"/>
      <c r="AF16" s="55" t="s">
        <v>6</v>
      </c>
      <c r="AG16" s="191">
        <v>42069.679282407407</v>
      </c>
    </row>
    <row r="17" spans="2:33" ht="49.5" customHeight="1">
      <c r="B17" s="128" t="s">
        <v>95</v>
      </c>
      <c r="C17" s="144">
        <f>IFERROR(VLOOKUP(B17,Emission[],8,FALSE),0)</f>
        <v>3002.8949300000004</v>
      </c>
      <c r="D17" s="73">
        <f>IFERROR(IF(P17&lt;&gt;"NA",P17,IF(G17&lt;&gt;Data!$B$11,(E17-C17)/(E$13-C$13)*(D$13-C$13)+C17,'INDC Analysis'!W17)),C17)</f>
        <v>4941.572161129453</v>
      </c>
      <c r="E17" s="73">
        <f>IFERROR(IF(U17&lt;&gt;"NA",U17,IF(G17&lt;&gt;Data!$B$11,(D17-C17)*(E$13-D$13)/(D$13-C$13)+D17,X17)),C17)</f>
        <v>5687.2172500253964</v>
      </c>
      <c r="F17" s="246" t="s">
        <v>269</v>
      </c>
      <c r="G17" s="73" t="s">
        <v>280</v>
      </c>
      <c r="H17" s="206"/>
      <c r="I17" s="74">
        <v>2005</v>
      </c>
      <c r="J17" s="73">
        <f>IFERROR(VLOOKUP(B17,Emission[],MATCH(I17,Data!$D$9:$K$9,0),FALSE),"")</f>
        <v>2117.4605899999997</v>
      </c>
      <c r="K17" s="73">
        <f>SUMPRODUCT((Economie[Country]=B17)*(Economie[Year]=I17)*(Economie[GDP-PPP (Billion Intl$ (2011))]))</f>
        <v>3676.7910000000002</v>
      </c>
      <c r="L17" s="206"/>
      <c r="M17" s="75"/>
      <c r="N17" s="75"/>
      <c r="O17" s="73"/>
      <c r="P17" s="76" t="str">
        <f>IFERROR(IF(G17=Data!$B$13,IF(N17&lt;&gt;"",O17/K17*J17*N17,"NA"),IF(M17&lt;&gt;"",J17*(1-M17),"NA")),"NA")</f>
        <v>NA</v>
      </c>
      <c r="Q17" s="206"/>
      <c r="R17" s="75"/>
      <c r="S17" s="75">
        <v>0.33</v>
      </c>
      <c r="T17" s="142">
        <f xml:space="preserve"> 13123*1.12317</f>
        <v>14739.359909999999</v>
      </c>
      <c r="U17" s="76">
        <f>IFERROR(IF(G17=Data!$B$13,IF(S17&lt;&gt;"",T17/K17*J17*(1-S17),"NA"),IF(R17&lt;&gt;"",J17*(1-R17),"NA")),"NA")</f>
        <v>5687.2172500253964</v>
      </c>
      <c r="V17" s="206"/>
      <c r="W17" s="176">
        <f>MAX(VLOOKUP($B17,Emission[],9,FALSE),C17)</f>
        <v>3761.8386500000011</v>
      </c>
      <c r="X17" s="176">
        <f>MAX(VLOOKUP($B17,Emission[],10,FALSE),C17)</f>
        <v>4394.2917500000021</v>
      </c>
      <c r="Y17" s="206"/>
      <c r="Z17" s="91" t="s">
        <v>488</v>
      </c>
      <c r="AA17" s="211"/>
      <c r="AB17" s="251" t="s">
        <v>350</v>
      </c>
      <c r="AC17" s="55" t="s">
        <v>28</v>
      </c>
      <c r="AD17" s="55" t="s">
        <v>57</v>
      </c>
      <c r="AE17" s="55"/>
      <c r="AF17" s="55" t="s">
        <v>6</v>
      </c>
      <c r="AG17" s="191">
        <v>42278.864305555559</v>
      </c>
    </row>
    <row r="18" spans="2:33">
      <c r="B18" s="128" t="s">
        <v>40</v>
      </c>
      <c r="C18" s="144">
        <f>IFERROR(VLOOKUP(B18,Emission[],8,FALSE),0)</f>
        <v>2989.4179599999998</v>
      </c>
      <c r="D18" s="73">
        <f>IFERROR(IF(P18&lt;&gt;"NA",P18,IF(G18&lt;&gt;Data!$B$11,(E18-C18)/(E$13-C$13)*(D$13-C$13)+C18,'INDC Analysis'!W18)),C18)</f>
        <v>1503.4569984</v>
      </c>
      <c r="E18" s="73">
        <f>IFERROR(IF(U18&lt;&gt;"NA",U18,IF(G18&lt;&gt;Data!$B$11,(D18-C18)*(E$13-D$13)/(D$13-C$13)+D18,X18)),C18)</f>
        <v>931.93355163076933</v>
      </c>
      <c r="F18" s="246" t="s">
        <v>269</v>
      </c>
      <c r="G18" s="73" t="s">
        <v>279</v>
      </c>
      <c r="H18" s="206"/>
      <c r="I18" s="74">
        <v>2005</v>
      </c>
      <c r="J18" s="73">
        <f>IFERROR(VLOOKUP(B18,Emission[],MATCH(I18,Data!$D$9:$K$9,0),FALSE),"")</f>
        <v>2386.43968</v>
      </c>
      <c r="K18" s="73">
        <f>SUMPRODUCT((Economie[Country]=B18)*(Economie[Year]=I18)*(Economie[GDP-PPP (Billion Intl$ (2011))]))</f>
        <v>2205.0810000000001</v>
      </c>
      <c r="L18" s="206"/>
      <c r="M18" s="75">
        <v>0.37</v>
      </c>
      <c r="N18" s="75"/>
      <c r="O18" s="73"/>
      <c r="P18" s="76">
        <f>IFERROR(IF(G18=Data!$B$13,IF(N18&lt;&gt;"",O18/K18*J18*N18,"NA"),IF(M18&lt;&gt;"",J18*(1-M18),"NA")),"NA")</f>
        <v>1503.4569984</v>
      </c>
      <c r="Q18" s="206"/>
      <c r="R18" s="75"/>
      <c r="S18" s="75"/>
      <c r="T18" s="73"/>
      <c r="U18" s="76" t="str">
        <f>IFERROR(IF(G18=Data!$B$13,IF(S18&lt;&gt;"",T18/K18*J18*(1-S18),"NA"),IF(R18&lt;&gt;"",J18*(1-R18),"NA")),"NA")</f>
        <v>NA</v>
      </c>
      <c r="V18" s="206"/>
      <c r="W18" s="176">
        <f>MAX(VLOOKUP($B18,Emission[],9,FALSE),C18)</f>
        <v>3506.2564857142852</v>
      </c>
      <c r="X18" s="176">
        <f>MAX(VLOOKUP($B18,Emission[],10,FALSE),C18)</f>
        <v>3936.9552571428567</v>
      </c>
      <c r="Y18" s="206"/>
      <c r="Z18" s="91"/>
      <c r="AA18" s="211"/>
      <c r="AB18" s="250" t="s">
        <v>41</v>
      </c>
      <c r="AC18" s="55" t="s">
        <v>4</v>
      </c>
      <c r="AD18" s="55" t="s">
        <v>20</v>
      </c>
      <c r="AE18" s="55"/>
      <c r="AF18" s="55" t="s">
        <v>6</v>
      </c>
      <c r="AG18" s="191">
        <v>42275.408483796295</v>
      </c>
    </row>
    <row r="19" spans="2:33">
      <c r="B19" s="128" t="s">
        <v>283</v>
      </c>
      <c r="C19" s="144">
        <f>IFERROR(VLOOKUP(B19,Emission[],8,FALSE),0)</f>
        <v>2803.39849</v>
      </c>
      <c r="D19" s="73">
        <f>IFERROR(IF(P19&lt;&gt;"NA",P19,IF(G19&lt;&gt;Data!$B$11,(E19-C19)/(E$13-C$13)*(D$13-C$13)+C19,'INDC Analysis'!W19)),C19)</f>
        <v>1557.3312187777781</v>
      </c>
      <c r="E19" s="73">
        <f>IFERROR(IF(U19&lt;&gt;"NA",U19,IF(G19&lt;&gt;Data!$B$11,(D19-C19)*(E$13-D$13)/(D$13-C$13)+D19,X19)),C19)</f>
        <v>1078.0745760000002</v>
      </c>
      <c r="F19" s="246" t="s">
        <v>269</v>
      </c>
      <c r="G19" s="73" t="s">
        <v>279</v>
      </c>
      <c r="H19" s="206"/>
      <c r="I19" s="74">
        <v>1990</v>
      </c>
      <c r="J19" s="73">
        <f>IFERROR(VLOOKUP(B19,Emission[],MATCH(I19,Data!$D$9:$K$9,0),FALSE),"")</f>
        <v>3593.5819200000001</v>
      </c>
      <c r="K19" s="73">
        <f>SUMPRODUCT((Economie[Country]=B19)*(Economie[Year]=I19)*(Economie[GDP-PPP (Billion Intl$ (2011))]))</f>
        <v>2869.3220000000001</v>
      </c>
      <c r="L19" s="206"/>
      <c r="M19" s="75"/>
      <c r="N19" s="75"/>
      <c r="O19" s="73"/>
      <c r="P19" s="76" t="str">
        <f>IFERROR(IF(G19=Data!$B$13,IF(N19&lt;&gt;"",O19/K19*J19*N19,"NA"),IF(M19&lt;&gt;"",J19*(1-M19),"NA")),"NA")</f>
        <v>NA</v>
      </c>
      <c r="Q19" s="206"/>
      <c r="R19" s="75">
        <v>0.7</v>
      </c>
      <c r="S19" s="75"/>
      <c r="T19" s="73"/>
      <c r="U19" s="76">
        <f>IFERROR(IF(G19=Data!$B$13,IF(S19&lt;&gt;"",T19/K19*J19*(1-S19),"NA"),IF(R19&lt;&gt;"",J19*(1-R19),"NA")),"NA")</f>
        <v>1078.0745760000002</v>
      </c>
      <c r="V19" s="206"/>
      <c r="W19" s="176">
        <f>MAX(VLOOKUP($B19,Emission[],9,FALSE),C19)</f>
        <v>3040.1639071428572</v>
      </c>
      <c r="X19" s="176">
        <f>MAX(VLOOKUP($B19,Emission[],10,FALSE),C19)</f>
        <v>3237.4684214285717</v>
      </c>
      <c r="Y19" s="206"/>
      <c r="Z19" s="91"/>
      <c r="AA19" s="211"/>
      <c r="AB19" s="251" t="s">
        <v>149</v>
      </c>
      <c r="AC19" s="55" t="s">
        <v>4</v>
      </c>
      <c r="AD19" s="55" t="s">
        <v>20</v>
      </c>
      <c r="AE19" s="55"/>
      <c r="AF19" s="55" t="s">
        <v>502</v>
      </c>
      <c r="AG19" s="191" t="s">
        <v>150</v>
      </c>
    </row>
    <row r="20" spans="2:33" ht="49.5" customHeight="1">
      <c r="B20" s="128" t="s">
        <v>99</v>
      </c>
      <c r="C20" s="144">
        <f>IFERROR(VLOOKUP(B20,Emission[],8,FALSE),0)</f>
        <v>1478.85888</v>
      </c>
      <c r="D20" s="73">
        <f>IFERROR(IF(P20&lt;&gt;"NA",P20,IF(G20&lt;&gt;Data!$B$11,(E20-C20)/(E$13-C$13)*(D$13-C$13)+C20,'INDC Analysis'!W20)),C20)</f>
        <v>1186.5830356488889</v>
      </c>
      <c r="E20" s="73">
        <f>IFERROR(IF(U20&lt;&gt;"NA",U20,IF(G20&lt;&gt;Data!$B$11,(D20-C20)*(E$13-D$13)/(D$13-C$13)+D20,X20)),C20)</f>
        <v>1074.1692493600001</v>
      </c>
      <c r="F20" s="246" t="s">
        <v>269</v>
      </c>
      <c r="G20" s="73" t="s">
        <v>279</v>
      </c>
      <c r="H20" s="206"/>
      <c r="I20" s="74">
        <v>2005</v>
      </c>
      <c r="J20" s="73">
        <f>IFERROR(VLOOKUP(B20,Emission[],MATCH(I20,Data!$D$9:$K$9,0),FALSE),"")</f>
        <v>1439.90516</v>
      </c>
      <c r="K20" s="73">
        <f>SUMPRODUCT((Economie[Country]=B20)*(Economie[Year]=I20)*(Economie[GDP-PPP (Billion Intl$ (2011))]))</f>
        <v>4333.4920000000002</v>
      </c>
      <c r="L20" s="206"/>
      <c r="M20" s="75"/>
      <c r="N20" s="75"/>
      <c r="O20" s="73"/>
      <c r="P20" s="76" t="str">
        <f>IFERROR(IF(G20=Data!$B$13,IF(N20&lt;&gt;"",O20/K20*J20*N20,"NA"),IF(M20&lt;&gt;"",J20*(1-M20),"NA")),"NA")</f>
        <v>NA</v>
      </c>
      <c r="Q20" s="206"/>
      <c r="R20" s="141">
        <v>0.254</v>
      </c>
      <c r="S20" s="75"/>
      <c r="T20" s="73"/>
      <c r="U20" s="76">
        <f>IFERROR(IF(G20=Data!$B$13,IF(S20&lt;&gt;"",T20/K20*J20*(1-S20),"NA"),IF(R20&lt;&gt;"",J20*(1-R20),"NA")),"NA")</f>
        <v>1074.1692493600001</v>
      </c>
      <c r="V20" s="206"/>
      <c r="W20" s="176">
        <f>MAX(VLOOKUP($B20,Emission[],9,FALSE),C20)</f>
        <v>1512.2477828571427</v>
      </c>
      <c r="X20" s="176">
        <f>MAX(VLOOKUP($B20,Emission[],10,FALSE),C20)</f>
        <v>1540.0718685714285</v>
      </c>
      <c r="Y20" s="206"/>
      <c r="Z20" s="91"/>
      <c r="AA20" s="211"/>
      <c r="AB20" s="251" t="s">
        <v>352</v>
      </c>
      <c r="AC20" s="55" t="s">
        <v>4</v>
      </c>
      <c r="AD20" s="55" t="s">
        <v>20</v>
      </c>
      <c r="AE20" s="55"/>
      <c r="AF20" s="55" t="s">
        <v>6</v>
      </c>
      <c r="AG20" s="191">
        <v>42202.974131944444</v>
      </c>
    </row>
    <row r="21" spans="2:33">
      <c r="B21" s="128" t="s">
        <v>48</v>
      </c>
      <c r="C21" s="144">
        <f>IFERROR(VLOOKUP(B21,Emission[],8,FALSE),0)</f>
        <v>1027.06385</v>
      </c>
      <c r="D21" s="73">
        <f>IFERROR(IF(P21&lt;&gt;"NA",P21,IF(G21&lt;&gt;Data!$B$11,(E21-C21)/(E$13-C$13)*(D$13-C$13)+C21,'INDC Analysis'!W21)),C21)</f>
        <v>714.91598799999997</v>
      </c>
      <c r="E21" s="73">
        <f>IFERROR(IF(U21&lt;&gt;"NA",U21,IF(G21&lt;&gt;Data!$B$11,(D21-C21)*(E$13-D$13)/(D$13-C$13)+D21,X21)),C21)</f>
        <v>594.85911799999997</v>
      </c>
      <c r="F21" s="246" t="s">
        <v>269</v>
      </c>
      <c r="G21" s="73" t="s">
        <v>279</v>
      </c>
      <c r="H21" s="206"/>
      <c r="I21" s="74">
        <v>2005</v>
      </c>
      <c r="J21" s="73">
        <f>IFERROR(VLOOKUP(B21,Emission[],MATCH(I21,Data!$D$9:$K$9,0),FALSE),"")</f>
        <v>849.79873999999995</v>
      </c>
      <c r="K21" s="73">
        <f>SUMPRODUCT((Economie[Country]=B21)*(Economie[Year]=I21)*(Economie[GDP-PPP (Billion Intl$ (2011))]))</f>
        <v>1299.75</v>
      </c>
      <c r="L21" s="206"/>
      <c r="M21" s="75"/>
      <c r="N21" s="75"/>
      <c r="O21" s="73"/>
      <c r="P21" s="76" t="str">
        <f>IFERROR(IF(G21=Data!$B$13,IF(N21&lt;&gt;"",O21/K21*J21*N21,"NA"),IF(M21&lt;&gt;"",J21*(1-M21),"NA")),"NA")</f>
        <v>NA</v>
      </c>
      <c r="Q21" s="206"/>
      <c r="R21" s="75">
        <v>0.3</v>
      </c>
      <c r="S21" s="75"/>
      <c r="T21" s="73"/>
      <c r="U21" s="76">
        <f>IFERROR(IF(G21=Data!$B$13,IF(S21&lt;&gt;"",T21/K21*J21*(1-S21),"NA"),IF(R21&lt;&gt;"",J21*(1-R21),"NA")),"NA")</f>
        <v>594.85911799999997</v>
      </c>
      <c r="V21" s="206"/>
      <c r="W21" s="176">
        <f>MAX(VLOOKUP($B21,Emission[],9,FALSE),C21)</f>
        <v>1179.0053728571429</v>
      </c>
      <c r="X21" s="176">
        <f>MAX(VLOOKUP($B21,Emission[],10,FALSE),C21)</f>
        <v>1305.6233085714287</v>
      </c>
      <c r="Y21" s="206"/>
      <c r="Z21" s="91"/>
      <c r="AA21" s="211"/>
      <c r="AB21" s="251" t="s">
        <v>49</v>
      </c>
      <c r="AC21" s="55" t="s">
        <v>4</v>
      </c>
      <c r="AD21" s="55" t="s">
        <v>50</v>
      </c>
      <c r="AE21" s="55"/>
      <c r="AF21" s="55" t="s">
        <v>503</v>
      </c>
      <c r="AG21" s="191">
        <v>42139.793865740743</v>
      </c>
    </row>
    <row r="22" spans="2:33">
      <c r="B22" s="128" t="s">
        <v>385</v>
      </c>
      <c r="C22" s="144">
        <f>IFERROR(VLOOKUP(B22,Emission[],8,FALSE),0)</f>
        <v>802.2713</v>
      </c>
      <c r="D22" s="73">
        <f>IFERROR(IF(P22&lt;&gt;"NA",P22,IF(G22&lt;&gt;Data!$B$11,(E22-C22)/(E$13-C$13)*(D$13-C$13)+C22,'INDC Analysis'!W22)),C22)</f>
        <v>808.90822571428578</v>
      </c>
      <c r="E22" s="73">
        <f>IFERROR(IF(U22&lt;&gt;"NA",U22,IF(G22&lt;&gt;Data!$B$11,(D22-C22)*(E$13-D$13)/(D$13-C$13)+D22,X22)),C22)</f>
        <v>814.43899714285726</v>
      </c>
      <c r="F22" s="246" t="s">
        <v>269</v>
      </c>
      <c r="G22" s="73" t="s">
        <v>347</v>
      </c>
      <c r="H22" s="206"/>
      <c r="I22" s="74"/>
      <c r="J22" s="73" t="str">
        <f>IFERROR(VLOOKUP(B22,Emission[],MATCH(I22,Data!$D$9:$K$9,0),FALSE),"")</f>
        <v/>
      </c>
      <c r="K22" s="73">
        <f>SUMPRODUCT((Economie[Country]=B22)*(Economie[Year]=I22)*(Economie[GDP-PPP (Billion Intl$ (2011))]))</f>
        <v>0</v>
      </c>
      <c r="L22" s="206"/>
      <c r="M22" s="73"/>
      <c r="N22" s="73"/>
      <c r="O22" s="73"/>
      <c r="P22" s="76" t="str">
        <f>IFERROR(IF(G22=Data!$B$13,IF(N22&lt;&gt;"",O22/K22*J22*N22,"NA"),IF(M22&lt;&gt;"",J22*(1-M22),"NA")),"NA")</f>
        <v>NA</v>
      </c>
      <c r="Q22" s="206"/>
      <c r="R22" s="75"/>
      <c r="S22" s="73"/>
      <c r="T22" s="73"/>
      <c r="U22" s="76" t="str">
        <f>IFERROR(IF(G22=Data!$B$13,IF(S22&lt;&gt;"",T22/K22*J22*(1-S22),"NA"),IF(R22&lt;&gt;"",J22*(1-R22),"NA")),"NA")</f>
        <v>NA</v>
      </c>
      <c r="V22" s="206"/>
      <c r="W22" s="176">
        <f>MAX(VLOOKUP($B22,Emission[],9,FALSE),C22)</f>
        <v>808.90822571428578</v>
      </c>
      <c r="X22" s="176">
        <f>MAX(VLOOKUP($B22,Emission[],10,FALSE),C22)</f>
        <v>814.43899714285726</v>
      </c>
      <c r="Y22" s="206"/>
      <c r="Z22" s="91"/>
      <c r="AA22" s="211"/>
      <c r="AB22" s="251" t="s">
        <v>355</v>
      </c>
      <c r="AC22" s="55" t="s">
        <v>4</v>
      </c>
      <c r="AD22" s="55" t="s">
        <v>5</v>
      </c>
      <c r="AE22" s="55" t="s">
        <v>209</v>
      </c>
      <c r="AF22" s="55" t="s">
        <v>6</v>
      </c>
      <c r="AG22" s="191">
        <v>42234.453703703701</v>
      </c>
    </row>
    <row r="23" spans="2:33" ht="49.5" customHeight="1">
      <c r="B23" s="128" t="s">
        <v>96</v>
      </c>
      <c r="C23" s="144">
        <f>IFERROR(VLOOKUP(B23,Emission[],8,FALSE),0)</f>
        <v>780.55075999999997</v>
      </c>
      <c r="D23" s="73">
        <f>IFERROR(IF(P23&lt;&gt;"NA",P23,IF(G23&lt;&gt;Data!$B$11,(E23-C23)/(E$13-C$13)*(D$13-C$13)+C23,'INDC Analysis'!W23)),C23)</f>
        <v>1756.5540999999998</v>
      </c>
      <c r="E23" s="73">
        <f>IFERROR(IF(U23&lt;&gt;"NA",U23,IF(G23&lt;&gt;Data!$B$11,(D23-C23)*(E$13-D$13)/(D$13-C$13)+D23,X23)),C23)</f>
        <v>2131.94</v>
      </c>
      <c r="F23" s="246" t="s">
        <v>269</v>
      </c>
      <c r="G23" s="73" t="s">
        <v>281</v>
      </c>
      <c r="H23" s="206"/>
      <c r="I23" s="74">
        <v>2030</v>
      </c>
      <c r="J23" s="73">
        <v>2881</v>
      </c>
      <c r="K23" s="73">
        <f>SUMPRODUCT((Economie[Country]=B23)*(Economie[Year]=I23)*(Economie[GDP-PPP (Billion Intl$ (2011))]))</f>
        <v>0</v>
      </c>
      <c r="L23" s="206"/>
      <c r="M23" s="75"/>
      <c r="N23" s="75"/>
      <c r="O23" s="73"/>
      <c r="P23" s="76" t="str">
        <f>IFERROR(IF(G23=Data!$B$13,IF(N23&lt;&gt;"",O23/K23*J23*N23,"NA"),IF(M23&lt;&gt;"",J23*(1-M23),"NA")),"NA")</f>
        <v>NA</v>
      </c>
      <c r="Q23" s="206"/>
      <c r="R23" s="77">
        <v>0.26</v>
      </c>
      <c r="S23" s="75"/>
      <c r="T23" s="73"/>
      <c r="U23" s="76">
        <f>IFERROR(IF(G23=Data!$B$13,IF(S23&lt;&gt;"",T23/K23*J23*(1-S23),"NA"),IF(R23&lt;&gt;"",J23*(1-R23),"NA")),"NA")</f>
        <v>2131.94</v>
      </c>
      <c r="V23" s="206"/>
      <c r="W23" s="176">
        <f>MAX(VLOOKUP($B23,Emission[],9,FALSE),C23)</f>
        <v>780.55075999999997</v>
      </c>
      <c r="X23" s="176">
        <f>MAX(VLOOKUP($B23,Emission[],10,FALSE),C23)</f>
        <v>780.55075999999997</v>
      </c>
      <c r="Y23" s="206"/>
      <c r="Z23" s="91" t="s">
        <v>489</v>
      </c>
      <c r="AA23" s="211"/>
      <c r="AB23" s="251" t="s">
        <v>351</v>
      </c>
      <c r="AC23" s="55" t="s">
        <v>28</v>
      </c>
      <c r="AD23" s="55" t="s">
        <v>5</v>
      </c>
      <c r="AE23" s="55" t="s">
        <v>341</v>
      </c>
      <c r="AF23" s="55" t="s">
        <v>6</v>
      </c>
      <c r="AG23" s="191">
        <v>42271.482048611113</v>
      </c>
    </row>
    <row r="24" spans="2:33">
      <c r="B24" s="128" t="s">
        <v>18</v>
      </c>
      <c r="C24" s="144">
        <f>IFERROR(VLOOKUP(B24,Emission[],8,FALSE),0)</f>
        <v>761.68627000000004</v>
      </c>
      <c r="D24" s="73">
        <f>IFERROR(IF(P24&lt;&gt;"NA",P24,IF(G24&lt;&gt;Data!$B$11,(E24-C24)/(E$13-C$13)*(D$13-C$13)+C24,'INDC Analysis'!W24)),C24)</f>
        <v>697.52955992222223</v>
      </c>
      <c r="E24" s="73">
        <f>IFERROR(IF(U24&lt;&gt;"NA",U24,IF(G24&lt;&gt;Data!$B$11,(D24-C24)*(E$13-D$13)/(D$13-C$13)+D24,X24)),C24)</f>
        <v>672.85390219999999</v>
      </c>
      <c r="F24" s="246" t="s">
        <v>269</v>
      </c>
      <c r="G24" s="73" t="s">
        <v>279</v>
      </c>
      <c r="H24" s="206"/>
      <c r="I24" s="74">
        <v>2005</v>
      </c>
      <c r="J24" s="73">
        <f>IFERROR(VLOOKUP(B24,Emission[],MATCH(I24,Data!$D$9:$K$9,0),FALSE),"")</f>
        <v>909.26202999999998</v>
      </c>
      <c r="K24" s="73">
        <f>SUMPRODUCT((Economie[Country]=B24)*(Economie[Year]=I24)*(Economie[GDP-PPP (Billion Intl$ (2011))]))</f>
        <v>792.13900000000001</v>
      </c>
      <c r="L24" s="206"/>
      <c r="M24" s="75"/>
      <c r="N24" s="75"/>
      <c r="O24" s="73"/>
      <c r="P24" s="76" t="str">
        <f>IFERROR(IF(G24=Data!$B$13,IF(N24&lt;&gt;"",O24/K24*J24*N24,"NA"),IF(M24&lt;&gt;"",J24*(1-M24),"NA")),"NA")</f>
        <v>NA</v>
      </c>
      <c r="Q24" s="206"/>
      <c r="R24" s="75">
        <v>0.26</v>
      </c>
      <c r="S24" s="75"/>
      <c r="T24" s="73"/>
      <c r="U24" s="76">
        <f>IFERROR(IF(G24=Data!$B$13,IF(S24&lt;&gt;"",T24/K24*J24*(1-S24),"NA"),IF(R24&lt;&gt;"",J24*(1-R24),"NA")),"NA")</f>
        <v>672.85390219999999</v>
      </c>
      <c r="V24" s="206"/>
      <c r="W24" s="176">
        <f>MAX(VLOOKUP($B24,Emission[],9,FALSE),C24)</f>
        <v>761.68627000000004</v>
      </c>
      <c r="X24" s="176">
        <f>MAX(VLOOKUP($B24,Emission[],10,FALSE),C24)</f>
        <v>761.68627000000004</v>
      </c>
      <c r="Y24" s="206"/>
      <c r="Z24" s="91"/>
      <c r="AA24" s="211"/>
      <c r="AB24" s="250" t="s">
        <v>19</v>
      </c>
      <c r="AC24" s="55" t="s">
        <v>4</v>
      </c>
      <c r="AD24" s="55" t="s">
        <v>20</v>
      </c>
      <c r="AE24" s="55"/>
      <c r="AF24" s="55" t="s">
        <v>6</v>
      </c>
      <c r="AG24" s="191">
        <v>42227.433576388888</v>
      </c>
    </row>
    <row r="25" spans="2:33">
      <c r="B25" s="128" t="s">
        <v>393</v>
      </c>
      <c r="C25" s="144">
        <f>IFERROR(VLOOKUP(B25,Emission[],8,FALSE),0)</f>
        <v>668.98964999999998</v>
      </c>
      <c r="D25" s="73">
        <f>IFERROR(IF(P25&lt;&gt;"NA",P25,IF(G25&lt;&gt;Data!$B$11,(E25-C25)/(E$13-C$13)*(D$13-C$13)+C25,'INDC Analysis'!W25)),C25)</f>
        <v>573.03545833333328</v>
      </c>
      <c r="E25" s="73">
        <f>IFERROR(IF(U25&lt;&gt;"NA",U25,IF(G25&lt;&gt;Data!$B$11,(D25-C25)*(E$13-D$13)/(D$13-C$13)+D25,X25)),C25)</f>
        <v>536.13</v>
      </c>
      <c r="F25" s="246" t="s">
        <v>269</v>
      </c>
      <c r="G25" s="73" t="s">
        <v>281</v>
      </c>
      <c r="H25" s="206"/>
      <c r="I25" s="74">
        <v>2030</v>
      </c>
      <c r="J25" s="73">
        <v>851</v>
      </c>
      <c r="K25" s="73">
        <f>SUMPRODUCT((Economie[Country]=B25)*(Economie[Year]=I25)*(Economie[GDP-PPP (Billion Intl$ (2011))]))</f>
        <v>0</v>
      </c>
      <c r="L25" s="206"/>
      <c r="M25" s="73"/>
      <c r="N25" s="73"/>
      <c r="O25" s="73"/>
      <c r="P25" s="76" t="str">
        <f>IFERROR(IF(G25=Data!$B$13,IF(N25&lt;&gt;"",O25/K25*J25*N25,"NA"),IF(M25&lt;&gt;"",J25*(1-M25),"NA")),"NA")</f>
        <v>NA</v>
      </c>
      <c r="Q25" s="206"/>
      <c r="R25" s="75">
        <v>0.37</v>
      </c>
      <c r="S25" s="73"/>
      <c r="T25" s="73"/>
      <c r="U25" s="76">
        <f>IFERROR(IF(G25=Data!$B$13,IF(S25&lt;&gt;"",T25/K25*J25*(1-S25),"NA"),IF(R25&lt;&gt;"",J25*(1-R25),"NA")),"NA")</f>
        <v>536.13</v>
      </c>
      <c r="V25" s="206"/>
      <c r="W25" s="176">
        <f>MAX(VLOOKUP($B25,Emission[],9,FALSE),C25)</f>
        <v>761.23288714285707</v>
      </c>
      <c r="X25" s="176">
        <f>MAX(VLOOKUP($B25,Emission[],10,FALSE),C25)</f>
        <v>838.10225142857121</v>
      </c>
      <c r="Y25" s="206"/>
      <c r="Z25" s="149" t="s">
        <v>485</v>
      </c>
      <c r="AA25" s="211"/>
      <c r="AB25" s="251" t="s">
        <v>354</v>
      </c>
      <c r="AC25" s="55" t="s">
        <v>4</v>
      </c>
      <c r="AD25" s="55" t="s">
        <v>5</v>
      </c>
      <c r="AE25" s="55"/>
      <c r="AF25" s="55" t="s">
        <v>6</v>
      </c>
      <c r="AG25" s="191">
        <v>42185.709479166668</v>
      </c>
    </row>
    <row r="26" spans="2:33" ht="25.2">
      <c r="B26" s="128" t="s">
        <v>422</v>
      </c>
      <c r="C26" s="144">
        <f>IFERROR(VLOOKUP(B26,Emission[],8,FALSE),0)</f>
        <v>668.58902999999998</v>
      </c>
      <c r="D26" s="213">
        <v>1126.3888888888889</v>
      </c>
      <c r="E26" s="73">
        <v>1190</v>
      </c>
      <c r="F26" s="246" t="s">
        <v>269</v>
      </c>
      <c r="G26" s="73"/>
      <c r="H26" s="206"/>
      <c r="I26" s="74"/>
      <c r="J26" s="73" t="str">
        <f>IFERROR(VLOOKUP(B26,Emission[],MATCH(I26,Data!$D$9:$K$9,0),FALSE),"")</f>
        <v/>
      </c>
      <c r="K26" s="73"/>
      <c r="L26" s="206"/>
      <c r="M26" s="75"/>
      <c r="N26" s="75"/>
      <c r="O26" s="73"/>
      <c r="P26" s="76" t="str">
        <f>IFERROR(IF(G26=Data!$B$13,IF(N26&lt;&gt;"",O26/K26*J26*N26,"NA"),IF(M26&lt;&gt;"",J26*(1-M26),"NA")),"NA")</f>
        <v>NA</v>
      </c>
      <c r="Q26" s="206"/>
      <c r="R26" s="75"/>
      <c r="S26" s="75"/>
      <c r="T26" s="142"/>
      <c r="U26" s="76" t="str">
        <f>IFERROR(IF(G26=Data!$B$13,IF(S26&lt;&gt;"",T26/K26*J26*(1-S26),"NA"),IF(R26&lt;&gt;"",J26*(1-R26),"NA")),"NA")</f>
        <v>NA</v>
      </c>
      <c r="V26" s="206"/>
      <c r="W26" s="176">
        <f>MAX(VLOOKUP($B26,Emission[],9,FALSE),C26)</f>
        <v>784.81815857142851</v>
      </c>
      <c r="X26" s="176">
        <f>MAX(VLOOKUP($B26,Emission[],10,FALSE),C26)</f>
        <v>881.6757657142856</v>
      </c>
      <c r="Y26" s="206"/>
      <c r="Z26" s="214" t="s">
        <v>420</v>
      </c>
      <c r="AA26" s="211"/>
      <c r="AB26" s="251"/>
      <c r="AC26" s="55"/>
      <c r="AD26" s="55"/>
      <c r="AE26" s="55"/>
      <c r="AF26" s="55"/>
      <c r="AG26" s="191"/>
    </row>
    <row r="27" spans="2:33" ht="49.5" customHeight="1">
      <c r="B27" s="128" t="s">
        <v>122</v>
      </c>
      <c r="C27" s="144">
        <f>IFERROR(VLOOKUP(B27,Emission[],8,FALSE),0)</f>
        <v>663.42494999999997</v>
      </c>
      <c r="D27" s="73">
        <f>IFERROR(IF(P27&lt;&gt;"NA",P27,IF(G27&lt;&gt;Data!$B$11,(E27-C27)/(E$13-C$13)*(D$13-C$13)+C27,'INDC Analysis'!W27)),C27)</f>
        <v>785.53470833333336</v>
      </c>
      <c r="E27" s="73">
        <f>IFERROR(IF(U27&lt;&gt;"NA",U27,IF(G27&lt;&gt;Data!$B$11,(D27-C27)*(E$13-D$13)/(D$13-C$13)+D27,X27)),C27)</f>
        <v>832.5</v>
      </c>
      <c r="F27" s="246" t="s">
        <v>269</v>
      </c>
      <c r="G27" s="73" t="s">
        <v>281</v>
      </c>
      <c r="H27" s="206"/>
      <c r="I27" s="74">
        <v>2030</v>
      </c>
      <c r="J27" s="73">
        <v>1110</v>
      </c>
      <c r="K27" s="73">
        <f>SUMPRODUCT((Economie[Country]=B27)*(Economie[Year]=I27)*(Economie[GDP-PPP (Billion Intl$ (2011))]))</f>
        <v>0</v>
      </c>
      <c r="L27" s="206"/>
      <c r="M27" s="75"/>
      <c r="N27" s="75"/>
      <c r="O27" s="73"/>
      <c r="P27" s="76" t="str">
        <f>IFERROR(IF(G27=Data!$B$13,IF(N27&lt;&gt;"",O27/K27*J27*N27,"NA"),IF(M27&lt;&gt;"",J27*(1-M27),"NA")),"NA")</f>
        <v>NA</v>
      </c>
      <c r="Q27" s="206"/>
      <c r="R27" s="75">
        <v>0.25</v>
      </c>
      <c r="S27" s="75"/>
      <c r="T27" s="73"/>
      <c r="U27" s="76">
        <f>IFERROR(IF(G27=Data!$B$13,IF(S27&lt;&gt;"",T27/K27*J27*(1-S27),"NA"),IF(R27&lt;&gt;"",J27*(1-R27),"NA")),"NA")</f>
        <v>832.5</v>
      </c>
      <c r="V27" s="206"/>
      <c r="W27" s="176">
        <f>MAX(VLOOKUP($B27,Emission[],9,FALSE),C27)</f>
        <v>682.38163285714279</v>
      </c>
      <c r="X27" s="176">
        <f>MAX(VLOOKUP($B27,Emission[],10,FALSE),C27)</f>
        <v>698.17886857142855</v>
      </c>
      <c r="Y27" s="206"/>
      <c r="Z27" s="91" t="s">
        <v>490</v>
      </c>
      <c r="AA27" s="211"/>
      <c r="AB27" s="251" t="s">
        <v>353</v>
      </c>
      <c r="AC27" s="55" t="s">
        <v>4</v>
      </c>
      <c r="AD27" s="55" t="s">
        <v>123</v>
      </c>
      <c r="AE27" s="55"/>
      <c r="AF27" s="55" t="s">
        <v>6</v>
      </c>
      <c r="AG27" s="191">
        <v>42093.865532407406</v>
      </c>
    </row>
    <row r="28" spans="2:33" hidden="1">
      <c r="B28" s="128" t="s">
        <v>35</v>
      </c>
      <c r="C28" s="144">
        <f>IFERROR(VLOOKUP(B28,Emission[],8,FALSE),0)</f>
        <v>621.72672999999998</v>
      </c>
      <c r="D28" s="73">
        <f>IFERROR(IF(P28&lt;&gt;"NA",P28,IF(G28&lt;&gt;Data!$B$11,(E28-C28)/(E$13-C$13)*(D$13-C$13)+C28,'INDC Analysis'!W28)),C28)</f>
        <v>889.38530714285707</v>
      </c>
      <c r="E28" s="73">
        <f>IFERROR(IF(U28&lt;&gt;"NA",U28,IF(G28&lt;&gt;Data!$B$11,(D28-C28)*(E$13-D$13)/(D$13-C$13)+D28,X28)),C28)</f>
        <v>1112.4341214285714</v>
      </c>
      <c r="F28" s="246"/>
      <c r="G28" s="73" t="s">
        <v>347</v>
      </c>
      <c r="H28" s="206"/>
      <c r="I28" s="73"/>
      <c r="J28" s="73" t="str">
        <f>IFERROR(VLOOKUP(B28,Emission[],MATCH(I28,Data!$D$9:$K$9,0),FALSE),"")</f>
        <v/>
      </c>
      <c r="K28" s="73">
        <f>SUMPRODUCT((Economie[Country]=B28)*(Economie[Year]=I28)*(Economie[GDP-PPP (Billion Intl$ (2011))]))</f>
        <v>0</v>
      </c>
      <c r="L28" s="206"/>
      <c r="M28" s="73"/>
      <c r="N28" s="73"/>
      <c r="O28" s="73"/>
      <c r="P28" s="76" t="str">
        <f>IFERROR(IF(G28=Data!$B$13,IF(N28&lt;&gt;"",O28/K28*J28*N28,"NA"),IF(M28&lt;&gt;"",J28*(1-M28),"NA")),"NA")</f>
        <v>NA</v>
      </c>
      <c r="Q28" s="206"/>
      <c r="R28" s="73"/>
      <c r="S28" s="73"/>
      <c r="T28" s="73"/>
      <c r="U28" s="76" t="str">
        <f>IFERROR(IF(G28=Data!$B$13,IF(S28&lt;&gt;"",T28/K28*J28*(1-S28),"NA"),IF(R28&lt;&gt;"",J28*(1-R28),"NA")),"NA")</f>
        <v>NA</v>
      </c>
      <c r="V28" s="206"/>
      <c r="W28" s="176">
        <f>MAX(VLOOKUP($B28,Emission[],9,FALSE),C28)</f>
        <v>889.38530714285707</v>
      </c>
      <c r="X28" s="176">
        <f>MAX(VLOOKUP($B28,Emission[],10,FALSE),C28)</f>
        <v>1112.4341214285714</v>
      </c>
      <c r="Y28" s="206"/>
      <c r="Z28" s="91"/>
      <c r="AA28" s="211"/>
      <c r="AB28" s="251" t="s">
        <v>36</v>
      </c>
      <c r="AC28" s="55" t="s">
        <v>30</v>
      </c>
      <c r="AD28" s="55" t="s">
        <v>31</v>
      </c>
      <c r="AE28" s="55"/>
      <c r="AF28" s="55" t="s">
        <v>504</v>
      </c>
      <c r="AG28" s="191">
        <v>42289.578634259262</v>
      </c>
    </row>
    <row r="29" spans="2:33" hidden="1">
      <c r="B29" s="128" t="s">
        <v>391</v>
      </c>
      <c r="C29" s="144">
        <f>IFERROR(VLOOKUP(B29,Emission[],8,FALSE),0)</f>
        <v>551.14413000000002</v>
      </c>
      <c r="D29" s="73">
        <f>IFERROR(IF(P29&lt;&gt;"NA",P29,IF(G29&lt;&gt;Data!$B$11,(E29-C29)/(E$13-C$13)*(D$13-C$13)+C29,'INDC Analysis'!W29)),C29)</f>
        <v>551.14413000000002</v>
      </c>
      <c r="E29" s="73">
        <f>IFERROR(IF(U29&lt;&gt;"NA",U29,IF(G29&lt;&gt;Data!$B$11,(D29-C29)*(E$13-D$13)/(D$13-C$13)+D29,X29)),C29)</f>
        <v>551.14413000000002</v>
      </c>
      <c r="F29" s="246"/>
      <c r="G29" s="73" t="s">
        <v>347</v>
      </c>
      <c r="H29" s="206"/>
      <c r="I29" s="73"/>
      <c r="J29" s="73" t="str">
        <f>IFERROR(VLOOKUP(B29,Emission[],MATCH(I29,Data!$D$9:$K$9,0),FALSE),"")</f>
        <v/>
      </c>
      <c r="K29" s="73">
        <f>SUMPRODUCT((Economie[Country]=B29)*(Economie[Year]=I29)*(Economie[GDP-PPP (Billion Intl$ (2011))]))</f>
        <v>0</v>
      </c>
      <c r="L29" s="206"/>
      <c r="M29" s="73"/>
      <c r="N29" s="73"/>
      <c r="O29" s="73"/>
      <c r="P29" s="76" t="str">
        <f>IFERROR(IF(G29=Data!$B$13,IF(N29&lt;&gt;"",O29/K29*J29*N29,"NA"),IF(M29&lt;&gt;"",J29*(1-M29),"NA")),"NA")</f>
        <v>NA</v>
      </c>
      <c r="Q29" s="206"/>
      <c r="R29" s="73"/>
      <c r="S29" s="73"/>
      <c r="T29" s="73"/>
      <c r="U29" s="76" t="str">
        <f>IFERROR(IF(G29=Data!$B$13,IF(S29&lt;&gt;"",T29/K29*J29*(1-S29),"NA"),IF(R29&lt;&gt;"",J29*(1-R29),"NA")),"NA")</f>
        <v>NA</v>
      </c>
      <c r="V29" s="206"/>
      <c r="W29" s="176">
        <f>MAX(VLOOKUP($B29,Emission[],9,FALSE),C29)</f>
        <v>551.14413000000002</v>
      </c>
      <c r="X29" s="176">
        <f>MAX(VLOOKUP($B29,Emission[],10,FALSE),C29)</f>
        <v>551.14413000000002</v>
      </c>
      <c r="Y29" s="206"/>
      <c r="Z29" s="169" t="s">
        <v>484</v>
      </c>
      <c r="AA29" s="211"/>
      <c r="AB29" s="251"/>
      <c r="AC29" s="55"/>
      <c r="AD29" s="55"/>
      <c r="AE29" s="55"/>
      <c r="AF29" s="55"/>
      <c r="AG29" s="191"/>
    </row>
    <row r="30" spans="2:33" hidden="1">
      <c r="B30" s="128" t="s">
        <v>286</v>
      </c>
      <c r="C30" s="144">
        <f>IFERROR(VLOOKUP(B30,Emission[],8,FALSE),0)</f>
        <v>549.11158</v>
      </c>
      <c r="D30" s="73">
        <f>IFERROR(IF(P30&lt;&gt;"NA",P30,IF(G30&lt;&gt;Data!$B$11,(E30-C30)/(E$13-C$13)*(D$13-C$13)+C30,'INDC Analysis'!W30)),C30)</f>
        <v>689.09900285714286</v>
      </c>
      <c r="E30" s="73">
        <f>IFERROR(IF(U30&lt;&gt;"NA",U30,IF(G30&lt;&gt;Data!$B$11,(D30-C30)*(E$13-D$13)/(D$13-C$13)+D30,X30)),C30)</f>
        <v>805.75518857142856</v>
      </c>
      <c r="F30" s="246"/>
      <c r="G30" s="73" t="s">
        <v>347</v>
      </c>
      <c r="H30" s="206"/>
      <c r="I30" s="73"/>
      <c r="J30" s="73" t="str">
        <f>IFERROR(VLOOKUP(B30,Emission[],MATCH(I30,Data!$D$9:$K$9,0),FALSE),"")</f>
        <v/>
      </c>
      <c r="K30" s="73">
        <f>SUMPRODUCT((Economie[Country]=B30)*(Economie[Year]=I30)*(Economie[GDP-PPP (Billion Intl$ (2011))]))</f>
        <v>0</v>
      </c>
      <c r="L30" s="206"/>
      <c r="M30" s="73"/>
      <c r="N30" s="73"/>
      <c r="O30" s="73"/>
      <c r="P30" s="76" t="str">
        <f>IFERROR(IF(G30=Data!$B$13,IF(N30&lt;&gt;"",O30/K30*J30*N30,"NA"),IF(M30&lt;&gt;"",J30*(1-M30),"NA")),"NA")</f>
        <v>NA</v>
      </c>
      <c r="Q30" s="206"/>
      <c r="R30" s="73"/>
      <c r="S30" s="73"/>
      <c r="T30" s="73"/>
      <c r="U30" s="76" t="str">
        <f>IFERROR(IF(G30=Data!$B$13,IF(S30&lt;&gt;"",T30/K30*J30*(1-S30),"NA"),IF(R30&lt;&gt;"",J30*(1-R30),"NA")),"NA")</f>
        <v>NA</v>
      </c>
      <c r="V30" s="206"/>
      <c r="W30" s="176">
        <f>MAX(VLOOKUP($B30,Emission[],9,FALSE),C30)</f>
        <v>689.09900285714286</v>
      </c>
      <c r="X30" s="176">
        <f>MAX(VLOOKUP($B30,Emission[],10,FALSE),C30)</f>
        <v>805.75518857142856</v>
      </c>
      <c r="Y30" s="206"/>
      <c r="Z30" s="169" t="s">
        <v>484</v>
      </c>
      <c r="AA30" s="211"/>
      <c r="AB30" s="251"/>
      <c r="AC30" s="55"/>
      <c r="AD30" s="55"/>
      <c r="AE30" s="55"/>
      <c r="AF30" s="55"/>
      <c r="AG30" s="191"/>
    </row>
    <row r="31" spans="2:33" ht="61.5" hidden="1">
      <c r="B31" s="128" t="s">
        <v>135</v>
      </c>
      <c r="C31" s="144">
        <f>IFERROR(VLOOKUP(B31,Emission[],8,FALSE),0)</f>
        <v>528.41621999999995</v>
      </c>
      <c r="D31" s="73">
        <f>IFERROR(IF(P31&lt;&gt;"NA",P31,IF(G31&lt;&gt;Data!$B$11,(E31-C31)/(E$13-C$13)*(D$13-C$13)+C31,'INDC Analysis'!W31)),C31)</f>
        <v>790.19064857142848</v>
      </c>
      <c r="E31" s="73">
        <f>IFERROR(IF(U31&lt;&gt;"NA",U31,IF(G31&lt;&gt;Data!$B$11,(D31-C31)*(E$13-D$13)/(D$13-C$13)+D31,X31)),C31)</f>
        <v>1008.3360057142856</v>
      </c>
      <c r="F31" s="246"/>
      <c r="G31" s="73" t="s">
        <v>347</v>
      </c>
      <c r="H31" s="206"/>
      <c r="I31" s="73"/>
      <c r="J31" s="73" t="str">
        <f>IFERROR(VLOOKUP(B31,Emission[],MATCH(I31,Data!$D$9:$K$9,0),FALSE),"")</f>
        <v/>
      </c>
      <c r="K31" s="73">
        <f>SUMPRODUCT((Economie[Country]=B31)*(Economie[Year]=I31)*(Economie[GDP-PPP (Billion Intl$ (2011))]))</f>
        <v>0</v>
      </c>
      <c r="L31" s="206"/>
      <c r="M31" s="73"/>
      <c r="N31" s="73"/>
      <c r="O31" s="73"/>
      <c r="P31" s="76" t="str">
        <f>IFERROR(IF(G31=Data!$B$13,IF(N31&lt;&gt;"",O31/K31*J31*N31,"NA"),IF(M31&lt;&gt;"",J31*(1-M31),"NA")),"NA")</f>
        <v>NA</v>
      </c>
      <c r="Q31" s="206"/>
      <c r="R31" s="73"/>
      <c r="S31" s="73"/>
      <c r="T31" s="73"/>
      <c r="U31" s="76" t="str">
        <f>IFERROR(IF(G31=Data!$B$13,IF(S31&lt;&gt;"",T31/K31*J31*(1-S31),"NA"),IF(R31&lt;&gt;"",J31*(1-R31),"NA")),"NA")</f>
        <v>NA</v>
      </c>
      <c r="V31" s="206"/>
      <c r="W31" s="176">
        <f>MAX(VLOOKUP($B31,Emission[],9,FALSE),C31)</f>
        <v>790.19064857142848</v>
      </c>
      <c r="X31" s="176">
        <f>MAX(VLOOKUP($B31,Emission[],10,FALSE),C31)</f>
        <v>1008.3360057142856</v>
      </c>
      <c r="Y31" s="206"/>
      <c r="Z31" s="91"/>
      <c r="AA31" s="211"/>
      <c r="AB31" s="251" t="s">
        <v>238</v>
      </c>
      <c r="AC31" s="55" t="s">
        <v>30</v>
      </c>
      <c r="AD31" s="55" t="s">
        <v>31</v>
      </c>
      <c r="AE31" s="55"/>
      <c r="AF31" s="55" t="s">
        <v>6</v>
      </c>
      <c r="AG31" s="191">
        <v>42275.550567129627</v>
      </c>
    </row>
    <row r="32" spans="2:33" ht="86.1" hidden="1">
      <c r="B32" s="128" t="s">
        <v>54</v>
      </c>
      <c r="C32" s="144">
        <f>IFERROR(VLOOKUP(B32,Emission[],8,FALSE),0)</f>
        <v>515.13408000000004</v>
      </c>
      <c r="D32" s="73">
        <f>IFERROR(IF(P32&lt;&gt;"NA",P32,IF(G32&lt;&gt;Data!$B$11,(E32-C32)/(E$13-C$13)*(D$13-C$13)+C32,'INDC Analysis'!W32)),C32)</f>
        <v>566.22356571428577</v>
      </c>
      <c r="E32" s="73">
        <f>IFERROR(IF(U32&lt;&gt;"NA",U32,IF(G32&lt;&gt;Data!$B$11,(D32-C32)*(E$13-D$13)/(D$13-C$13)+D32,X32)),C32)</f>
        <v>608.79813714285729</v>
      </c>
      <c r="F32" s="246"/>
      <c r="G32" s="73" t="s">
        <v>347</v>
      </c>
      <c r="H32" s="206"/>
      <c r="I32" s="73"/>
      <c r="J32" s="73" t="str">
        <f>IFERROR(VLOOKUP(B32,Emission[],MATCH(I32,Data!$D$9:$K$9,0),FALSE),"")</f>
        <v/>
      </c>
      <c r="K32" s="73">
        <f>SUMPRODUCT((Economie[Country]=B32)*(Economie[Year]=I32)*(Economie[GDP-PPP (Billion Intl$ (2011))]))</f>
        <v>0</v>
      </c>
      <c r="L32" s="206"/>
      <c r="M32" s="73"/>
      <c r="N32" s="73"/>
      <c r="O32" s="73"/>
      <c r="P32" s="76" t="str">
        <f>IFERROR(IF(G32=Data!$B$13,IF(N32&lt;&gt;"",O32/K32*J32*N32,"NA"),IF(M32&lt;&gt;"",J32*(1-M32),"NA")),"NA")</f>
        <v>NA</v>
      </c>
      <c r="Q32" s="206"/>
      <c r="R32" s="73"/>
      <c r="S32" s="73"/>
      <c r="T32" s="73"/>
      <c r="U32" s="76" t="str">
        <f>IFERROR(IF(G32=Data!$B$13,IF(S32&lt;&gt;"",T32/K32*J32*(1-S32),"NA"),IF(R32&lt;&gt;"",J32*(1-R32),"NA")),"NA")</f>
        <v>NA</v>
      </c>
      <c r="V32" s="206"/>
      <c r="W32" s="176">
        <f>MAX(VLOOKUP($B32,Emission[],9,FALSE),C32)</f>
        <v>566.22356571428577</v>
      </c>
      <c r="X32" s="176">
        <f>MAX(VLOOKUP($B32,Emission[],10,FALSE),C32)</f>
        <v>608.79813714285729</v>
      </c>
      <c r="Y32" s="206"/>
      <c r="Z32" s="91"/>
      <c r="AA32" s="211"/>
      <c r="AB32" s="251" t="s">
        <v>204</v>
      </c>
      <c r="AC32" s="55" t="s">
        <v>4</v>
      </c>
      <c r="AD32" s="55" t="s">
        <v>5</v>
      </c>
      <c r="AE32" s="55"/>
      <c r="AF32" s="55" t="s">
        <v>505</v>
      </c>
      <c r="AG32" s="191">
        <v>42275.354861111111</v>
      </c>
    </row>
    <row r="33" spans="2:33" hidden="1">
      <c r="B33" s="128" t="s">
        <v>288</v>
      </c>
      <c r="C33" s="144">
        <f>IFERROR(VLOOKUP(B33,Emission[],8,FALSE),0)</f>
        <v>491.98227000000003</v>
      </c>
      <c r="D33" s="73">
        <f>IFERROR(IF(P33&lt;&gt;"NA",P33,IF(G33&lt;&gt;Data!$B$11,(E33-C33)/(E$13-C$13)*(D$13-C$13)+C33,'INDC Analysis'!W33)),C33)</f>
        <v>491.98227000000003</v>
      </c>
      <c r="E33" s="73">
        <f>IFERROR(IF(U33&lt;&gt;"NA",U33,IF(G33&lt;&gt;Data!$B$11,(D33-C33)*(E$13-D$13)/(D$13-C$13)+D33,X33)),C33)</f>
        <v>491.98227000000003</v>
      </c>
      <c r="F33" s="246"/>
      <c r="G33" s="73" t="s">
        <v>347</v>
      </c>
      <c r="H33" s="206"/>
      <c r="I33" s="73"/>
      <c r="J33" s="73" t="str">
        <f>IFERROR(VLOOKUP(B33,Emission[],MATCH(I33,Data!$D$9:$K$9,0),FALSE),"")</f>
        <v/>
      </c>
      <c r="K33" s="73">
        <f>SUMPRODUCT((Economie[Country]=B33)*(Economie[Year]=I33)*(Economie[GDP-PPP (Billion Intl$ (2011))]))</f>
        <v>0</v>
      </c>
      <c r="L33" s="206"/>
      <c r="M33" s="73"/>
      <c r="N33" s="73"/>
      <c r="O33" s="73"/>
      <c r="P33" s="76" t="str">
        <f>IFERROR(IF(G33=Data!$B$13,IF(N33&lt;&gt;"",O33/K33*J33*N33,"NA"),IF(M33&lt;&gt;"",J33*(1-M33),"NA")),"NA")</f>
        <v>NA</v>
      </c>
      <c r="Q33" s="206"/>
      <c r="R33" s="73"/>
      <c r="S33" s="73"/>
      <c r="T33" s="73"/>
      <c r="U33" s="76" t="str">
        <f>IFERROR(IF(G33=Data!$B$13,IF(S33&lt;&gt;"",T33/K33*J33*(1-S33),"NA"),IF(R33&lt;&gt;"",J33*(1-R33),"NA")),"NA")</f>
        <v>NA</v>
      </c>
      <c r="V33" s="206"/>
      <c r="W33" s="176">
        <f>MAX(VLOOKUP($B33,Emission[],9,FALSE),C33)</f>
        <v>491.98227000000003</v>
      </c>
      <c r="X33" s="176">
        <f>MAX(VLOOKUP($B33,Emission[],10,FALSE),C33)</f>
        <v>491.98227000000003</v>
      </c>
      <c r="Y33" s="206"/>
      <c r="Z33" s="169" t="s">
        <v>484</v>
      </c>
      <c r="AA33" s="211"/>
      <c r="AB33" s="251"/>
      <c r="AC33" s="55"/>
      <c r="AD33" s="55"/>
      <c r="AE33" s="55"/>
      <c r="AF33" s="55"/>
      <c r="AG33" s="191"/>
    </row>
    <row r="34" spans="2:33" ht="61.5" hidden="1">
      <c r="B34" s="128" t="s">
        <v>164</v>
      </c>
      <c r="C34" s="144">
        <f>IFERROR(VLOOKUP(B34,Emission[],8,FALSE),0)</f>
        <v>450.61578000000003</v>
      </c>
      <c r="D34" s="73">
        <f>IFERROR(IF(P34&lt;&gt;"NA",P34,IF(G34&lt;&gt;Data!$B$11,(E34-C34)/(E$13-C$13)*(D$13-C$13)+C34,'INDC Analysis'!W34)),C34)</f>
        <v>450.61578000000003</v>
      </c>
      <c r="E34" s="73">
        <f>IFERROR(IF(U34&lt;&gt;"NA",U34,IF(G34&lt;&gt;Data!$B$11,(D34-C34)*(E$13-D$13)/(D$13-C$13)+D34,X34)),C34)</f>
        <v>450.61578000000003</v>
      </c>
      <c r="F34" s="246"/>
      <c r="G34" s="73" t="s">
        <v>347</v>
      </c>
      <c r="H34" s="206"/>
      <c r="I34" s="73"/>
      <c r="J34" s="73" t="str">
        <f>IFERROR(VLOOKUP(B34,Emission[],MATCH(I34,Data!$D$9:$K$9,0),FALSE),"")</f>
        <v/>
      </c>
      <c r="K34" s="73">
        <f>SUMPRODUCT((Economie[Country]=B34)*(Economie[Year]=I34)*(Economie[GDP-PPP (Billion Intl$ (2011))]))</f>
        <v>0</v>
      </c>
      <c r="L34" s="206"/>
      <c r="M34" s="73"/>
      <c r="N34" s="73"/>
      <c r="O34" s="73"/>
      <c r="P34" s="76" t="str">
        <f>IFERROR(IF(G34=Data!$B$13,IF(N34&lt;&gt;"",O34/K34*J34*N34,"NA"),IF(M34&lt;&gt;"",J34*(1-M34),"NA")),"NA")</f>
        <v>NA</v>
      </c>
      <c r="Q34" s="206"/>
      <c r="R34" s="73"/>
      <c r="S34" s="73"/>
      <c r="T34" s="73"/>
      <c r="U34" s="76" t="str">
        <f>IFERROR(IF(G34=Data!$B$13,IF(S34&lt;&gt;"",T34/K34*J34*(1-S34),"NA"),IF(R34&lt;&gt;"",J34*(1-R34),"NA")),"NA")</f>
        <v>NA</v>
      </c>
      <c r="V34" s="206"/>
      <c r="W34" s="176">
        <f>MAX(VLOOKUP($B34,Emission[],9,FALSE),C34)</f>
        <v>450.61578000000003</v>
      </c>
      <c r="X34" s="176">
        <f>MAX(VLOOKUP($B34,Emission[],10,FALSE),C34)</f>
        <v>450.61578000000003</v>
      </c>
      <c r="Y34" s="206"/>
      <c r="Z34" s="91"/>
      <c r="AA34" s="211"/>
      <c r="AB34" s="251" t="s">
        <v>252</v>
      </c>
      <c r="AC34" s="55" t="s">
        <v>4</v>
      </c>
      <c r="AD34" s="55" t="s">
        <v>165</v>
      </c>
      <c r="AE34" s="55"/>
      <c r="AF34" s="55" t="s">
        <v>6</v>
      </c>
      <c r="AG34" s="191">
        <v>42272.841909722221</v>
      </c>
    </row>
    <row r="35" spans="2:33" hidden="1">
      <c r="B35" s="128" t="s">
        <v>176</v>
      </c>
      <c r="C35" s="144">
        <f>IFERROR(VLOOKUP(B35,Emission[],8,FALSE),0)</f>
        <v>445.64008000000001</v>
      </c>
      <c r="D35" s="73">
        <f>IFERROR(IF(P35&lt;&gt;"NA",P35,IF(G35&lt;&gt;Data!$B$11,(E35-C35)/(E$13-C$13)*(D$13-C$13)+C35,'INDC Analysis'!W35)),C35)</f>
        <v>529.67862571428577</v>
      </c>
      <c r="E35" s="73">
        <f>IFERROR(IF(U35&lt;&gt;"NA",U35,IF(G35&lt;&gt;Data!$B$11,(D35-C35)*(E$13-D$13)/(D$13-C$13)+D35,X35)),C35)</f>
        <v>599.71074714285714</v>
      </c>
      <c r="F35" s="246"/>
      <c r="G35" s="73" t="s">
        <v>347</v>
      </c>
      <c r="H35" s="206"/>
      <c r="I35" s="73"/>
      <c r="J35" s="73" t="str">
        <f>IFERROR(VLOOKUP(B35,Emission[],MATCH(I35,Data!$D$9:$K$9,0),FALSE),"")</f>
        <v/>
      </c>
      <c r="K35" s="73">
        <f>SUMPRODUCT((Economie[Country]=B35)*(Economie[Year]=I35)*(Economie[GDP-PPP (Billion Intl$ (2011))]))</f>
        <v>0</v>
      </c>
      <c r="L35" s="206"/>
      <c r="M35" s="73"/>
      <c r="N35" s="73"/>
      <c r="O35" s="73"/>
      <c r="P35" s="76" t="str">
        <f>IFERROR(IF(G35=Data!$B$13,IF(N35&lt;&gt;"",O35/K35*J35*N35,"NA"),IF(M35&lt;&gt;"",J35*(1-M35),"NA")),"NA")</f>
        <v>NA</v>
      </c>
      <c r="Q35" s="206"/>
      <c r="R35" s="73"/>
      <c r="S35" s="73"/>
      <c r="T35" s="73"/>
      <c r="U35" s="76" t="str">
        <f>IFERROR(IF(G35=Data!$B$13,IF(S35&lt;&gt;"",T35/K35*J35*(1-S35),"NA"),IF(R35&lt;&gt;"",J35*(1-R35),"NA")),"NA")</f>
        <v>NA</v>
      </c>
      <c r="V35" s="206"/>
      <c r="W35" s="176">
        <f>MAX(VLOOKUP($B35,Emission[],9,FALSE),C35)</f>
        <v>529.67862571428577</v>
      </c>
      <c r="X35" s="176">
        <f>MAX(VLOOKUP($B35,Emission[],10,FALSE),C35)</f>
        <v>599.71074714285714</v>
      </c>
      <c r="Y35" s="206"/>
      <c r="Z35" s="91"/>
      <c r="AA35" s="211"/>
      <c r="AB35" s="251" t="s">
        <v>177</v>
      </c>
      <c r="AC35" s="55" t="s">
        <v>4</v>
      </c>
      <c r="AD35" s="55" t="s">
        <v>5</v>
      </c>
      <c r="AE35" s="55"/>
      <c r="AF35" s="55" t="s">
        <v>6</v>
      </c>
      <c r="AG35" s="191">
        <v>42277.735833333332</v>
      </c>
    </row>
    <row r="36" spans="2:33" ht="61.5" hidden="1">
      <c r="B36" s="128" t="s">
        <v>173</v>
      </c>
      <c r="C36" s="144">
        <f>IFERROR(VLOOKUP(B36,Emission[],8,FALSE),0)</f>
        <v>440.41167999999999</v>
      </c>
      <c r="D36" s="73">
        <f>IFERROR(IF(P36&lt;&gt;"NA",P36,IF(G36&lt;&gt;Data!$B$11,(E36-C36)/(E$13-C$13)*(D$13-C$13)+C36,'INDC Analysis'!W36)),C36)</f>
        <v>505.63680571428574</v>
      </c>
      <c r="E36" s="73">
        <f>IFERROR(IF(U36&lt;&gt;"NA",U36,IF(G36&lt;&gt;Data!$B$11,(D36-C36)*(E$13-D$13)/(D$13-C$13)+D36,X36)),C36)</f>
        <v>559.99107714285719</v>
      </c>
      <c r="F36" s="246"/>
      <c r="G36" s="73" t="s">
        <v>347</v>
      </c>
      <c r="H36" s="206"/>
      <c r="I36" s="73"/>
      <c r="J36" s="73" t="str">
        <f>IFERROR(VLOOKUP(B36,Emission[],MATCH(I36,Data!$D$9:$K$9,0),FALSE),"")</f>
        <v/>
      </c>
      <c r="K36" s="73">
        <f>SUMPRODUCT((Economie[Country]=B36)*(Economie[Year]=I36)*(Economie[GDP-PPP (Billion Intl$ (2011))]))</f>
        <v>0</v>
      </c>
      <c r="L36" s="206"/>
      <c r="M36" s="73"/>
      <c r="N36" s="73"/>
      <c r="O36" s="73"/>
      <c r="P36" s="76" t="str">
        <f>IFERROR(IF(G36=Data!$B$13,IF(N36&lt;&gt;"",O36/K36*J36*N36,"NA"),IF(M36&lt;&gt;"",J36*(1-M36),"NA")),"NA")</f>
        <v>NA</v>
      </c>
      <c r="Q36" s="206"/>
      <c r="R36" s="73"/>
      <c r="S36" s="73"/>
      <c r="T36" s="73"/>
      <c r="U36" s="76" t="str">
        <f>IFERROR(IF(G36=Data!$B$13,IF(S36&lt;&gt;"",T36/K36*J36*(1-S36),"NA"),IF(R36&lt;&gt;"",J36*(1-R36),"NA")),"NA")</f>
        <v>NA</v>
      </c>
      <c r="V36" s="206"/>
      <c r="W36" s="176">
        <f>MAX(VLOOKUP($B36,Emission[],9,FALSE),C36)</f>
        <v>505.63680571428574</v>
      </c>
      <c r="X36" s="176">
        <f>MAX(VLOOKUP($B36,Emission[],10,FALSE),C36)</f>
        <v>559.99107714285719</v>
      </c>
      <c r="Y36" s="206"/>
      <c r="Z36" s="91"/>
      <c r="AA36" s="211"/>
      <c r="AB36" s="251" t="s">
        <v>254</v>
      </c>
      <c r="AC36" s="55" t="s">
        <v>4</v>
      </c>
      <c r="AD36" s="55" t="s">
        <v>5</v>
      </c>
      <c r="AE36" s="55"/>
      <c r="AF36" s="55" t="s">
        <v>6</v>
      </c>
      <c r="AG36" s="191">
        <v>42278.498530092591</v>
      </c>
    </row>
    <row r="37" spans="2:33" hidden="1">
      <c r="B37" s="128" t="s">
        <v>419</v>
      </c>
      <c r="C37" s="144">
        <f>IFERROR(VLOOKUP(B37,Emission[],8,FALSE),0)</f>
        <v>415.03500000000003</v>
      </c>
      <c r="D37" s="73">
        <v>656.95416666666665</v>
      </c>
      <c r="E37" s="73">
        <v>750</v>
      </c>
      <c r="F37" s="246"/>
      <c r="G37" s="73"/>
      <c r="H37" s="206"/>
      <c r="I37" s="74"/>
      <c r="J37" s="73" t="str">
        <f>IFERROR(VLOOKUP(B37,Emission[],MATCH(I37,Data!$D$9:$K$9,0),FALSE),"")</f>
        <v/>
      </c>
      <c r="K37" s="73"/>
      <c r="L37" s="206"/>
      <c r="M37" s="75"/>
      <c r="N37" s="75"/>
      <c r="O37" s="73"/>
      <c r="P37" s="76" t="str">
        <f>IFERROR(IF(G37=Data!$B$13,IF(N37&lt;&gt;"",O37/K37*J37*N37,"NA"),IF(M37&lt;&gt;"",J37*(1-M37),"NA")),"NA")</f>
        <v>NA</v>
      </c>
      <c r="Q37" s="206"/>
      <c r="R37" s="75"/>
      <c r="S37" s="75"/>
      <c r="T37" s="142"/>
      <c r="U37" s="76" t="str">
        <f>IFERROR(IF(G37=Data!$B$13,IF(S37&lt;&gt;"",T37/K37*J37*(1-S37),"NA"),IF(R37&lt;&gt;"",J37*(1-R37),"NA")),"NA")</f>
        <v>NA</v>
      </c>
      <c r="V37" s="206"/>
      <c r="W37" s="176">
        <f>MAX(VLOOKUP($B37,Emission[],9,FALSE),C37)</f>
        <v>415.03500000000003</v>
      </c>
      <c r="X37" s="176">
        <f>MAX(VLOOKUP($B37,Emission[],10,FALSE),C37)</f>
        <v>415.03500000000003</v>
      </c>
      <c r="Y37" s="206"/>
      <c r="Z37" s="214" t="s">
        <v>421</v>
      </c>
      <c r="AA37" s="211"/>
      <c r="AB37" s="251"/>
      <c r="AC37" s="55"/>
      <c r="AD37" s="55"/>
      <c r="AE37" s="55"/>
      <c r="AF37" s="55"/>
      <c r="AG37" s="191"/>
    </row>
    <row r="38" spans="2:33" hidden="1">
      <c r="B38" s="128" t="s">
        <v>180</v>
      </c>
      <c r="C38" s="144">
        <f>IFERROR(VLOOKUP(B38,Emission[],8,FALSE),0)</f>
        <v>404.90030000000002</v>
      </c>
      <c r="D38" s="73">
        <f>IFERROR(IF(P38&lt;&gt;"NA",P38,IF(G38&lt;&gt;Data!$B$11,(E38-C38)/(E$13-C$13)*(D$13-C$13)+C38,'INDC Analysis'!W38)),C38)</f>
        <v>404.90030000000002</v>
      </c>
      <c r="E38" s="73">
        <f>IFERROR(IF(U38&lt;&gt;"NA",U38,IF(G38&lt;&gt;Data!$B$11,(D38-C38)*(E$13-D$13)/(D$13-C$13)+D38,X38)),C38)</f>
        <v>404.90030000000002</v>
      </c>
      <c r="F38" s="246"/>
      <c r="G38" s="73" t="s">
        <v>347</v>
      </c>
      <c r="H38" s="206"/>
      <c r="I38" s="73"/>
      <c r="J38" s="73" t="str">
        <f>IFERROR(VLOOKUP(B38,Emission[],MATCH(I38,Data!$D$9:$K$9,0),FALSE),"")</f>
        <v/>
      </c>
      <c r="K38" s="73">
        <f>SUMPRODUCT((Economie[Country]=B38)*(Economie[Year]=I38)*(Economie[GDP-PPP (Billion Intl$ (2011))]))</f>
        <v>0</v>
      </c>
      <c r="L38" s="206"/>
      <c r="M38" s="73"/>
      <c r="N38" s="73"/>
      <c r="O38" s="73"/>
      <c r="P38" s="76" t="str">
        <f>IFERROR(IF(G38=Data!$B$13,IF(N38&lt;&gt;"",O38/K38*J38*N38,"NA"),IF(M38&lt;&gt;"",J38*(1-M38),"NA")),"NA")</f>
        <v>NA</v>
      </c>
      <c r="Q38" s="206"/>
      <c r="R38" s="73"/>
      <c r="S38" s="73"/>
      <c r="T38" s="73"/>
      <c r="U38" s="76" t="str">
        <f>IFERROR(IF(G38=Data!$B$13,IF(S38&lt;&gt;"",T38/K38*J38*(1-S38),"NA"),IF(R38&lt;&gt;"",J38*(1-R38),"NA")),"NA")</f>
        <v>NA</v>
      </c>
      <c r="V38" s="206"/>
      <c r="W38" s="176">
        <f>MAX(VLOOKUP($B38,Emission[],9,FALSE),C38)</f>
        <v>404.90030000000002</v>
      </c>
      <c r="X38" s="176">
        <f>MAX(VLOOKUP($B38,Emission[],10,FALSE),C38)</f>
        <v>404.90030000000002</v>
      </c>
      <c r="Y38" s="206"/>
      <c r="Z38" s="91"/>
      <c r="AA38" s="211"/>
      <c r="AB38" s="251" t="s">
        <v>181</v>
      </c>
      <c r="AC38" s="55" t="s">
        <v>4</v>
      </c>
      <c r="AD38" s="55" t="s">
        <v>20</v>
      </c>
      <c r="AE38" s="55"/>
      <c r="AF38" s="55" t="s">
        <v>6</v>
      </c>
      <c r="AG38" s="191">
        <v>42277.394317129627</v>
      </c>
    </row>
    <row r="39" spans="2:33" hidden="1">
      <c r="B39" s="128" t="s">
        <v>133</v>
      </c>
      <c r="C39" s="144">
        <f>IFERROR(VLOOKUP(B39,Emission[],8,FALSE),0)</f>
        <v>380.30829</v>
      </c>
      <c r="D39" s="73">
        <f>IFERROR(IF(P39&lt;&gt;"NA",P39,IF(G39&lt;&gt;Data!$B$11,(E39-C39)/(E$13-C$13)*(D$13-C$13)+C39,'INDC Analysis'!W39)),C39)</f>
        <v>406.39590428571432</v>
      </c>
      <c r="E39" s="73">
        <f>IFERROR(IF(U39&lt;&gt;"NA",U39,IF(G39&lt;&gt;Data!$B$11,(D39-C39)*(E$13-D$13)/(D$13-C$13)+D39,X39)),C39)</f>
        <v>428.13558285714294</v>
      </c>
      <c r="F39" s="246"/>
      <c r="G39" s="73" t="s">
        <v>347</v>
      </c>
      <c r="H39" s="206"/>
      <c r="I39" s="73"/>
      <c r="J39" s="73" t="str">
        <f>IFERROR(VLOOKUP(B39,Emission[],MATCH(I39,Data!$D$9:$K$9,0),FALSE),"")</f>
        <v/>
      </c>
      <c r="K39" s="73">
        <f>SUMPRODUCT((Economie[Country]=B39)*(Economie[Year]=I39)*(Economie[GDP-PPP (Billion Intl$ (2011))]))</f>
        <v>0</v>
      </c>
      <c r="L39" s="206"/>
      <c r="M39" s="73"/>
      <c r="N39" s="73"/>
      <c r="O39" s="73"/>
      <c r="P39" s="76" t="str">
        <f>IFERROR(IF(G39=Data!$B$13,IF(N39&lt;&gt;"",O39/K39*J39*N39,"NA"),IF(M39&lt;&gt;"",J39*(1-M39),"NA")),"NA")</f>
        <v>NA</v>
      </c>
      <c r="Q39" s="206"/>
      <c r="R39" s="73"/>
      <c r="S39" s="73"/>
      <c r="T39" s="73"/>
      <c r="U39" s="76" t="str">
        <f>IFERROR(IF(G39=Data!$B$13,IF(S39&lt;&gt;"",T39/K39*J39*(1-S39),"NA"),IF(R39&lt;&gt;"",J39*(1-R39),"NA")),"NA")</f>
        <v>NA</v>
      </c>
      <c r="V39" s="206"/>
      <c r="W39" s="176">
        <f>MAX(VLOOKUP($B39,Emission[],9,FALSE),C39)</f>
        <v>406.39590428571432</v>
      </c>
      <c r="X39" s="176">
        <f>MAX(VLOOKUP($B39,Emission[],10,FALSE),C39)</f>
        <v>428.13558285714294</v>
      </c>
      <c r="Y39" s="206"/>
      <c r="Z39" s="91"/>
      <c r="AA39" s="211"/>
      <c r="AB39" s="251" t="s">
        <v>134</v>
      </c>
      <c r="AC39" s="55" t="s">
        <v>30</v>
      </c>
      <c r="AD39" s="55" t="s">
        <v>31</v>
      </c>
      <c r="AE39" s="55"/>
      <c r="AF39" s="55" t="s">
        <v>6</v>
      </c>
      <c r="AG39" s="191">
        <v>42278.884953703702</v>
      </c>
    </row>
    <row r="40" spans="2:33" ht="110.7" hidden="1">
      <c r="B40" s="128" t="s">
        <v>14</v>
      </c>
      <c r="C40" s="144">
        <f>IFERROR(VLOOKUP(B40,Emission[],8,FALSE),0)</f>
        <v>380.29532</v>
      </c>
      <c r="D40" s="73">
        <f>IFERROR(IF(P40&lt;&gt;"NA",P40,IF(G40&lt;&gt;Data!$B$11,(E40-C40)/(E$13-C$13)*(D$13-C$13)+C40,'INDC Analysis'!W40)),C40)</f>
        <v>399.07504571428569</v>
      </c>
      <c r="E40" s="73">
        <f>IFERROR(IF(U40&lt;&gt;"NA",U40,IF(G40&lt;&gt;Data!$B$11,(D40-C40)*(E$13-D$13)/(D$13-C$13)+D40,X40)),C40)</f>
        <v>414.72481714285709</v>
      </c>
      <c r="F40" s="246"/>
      <c r="G40" s="73" t="s">
        <v>347</v>
      </c>
      <c r="H40" s="206"/>
      <c r="I40" s="73"/>
      <c r="J40" s="73" t="str">
        <f>IFERROR(VLOOKUP(B40,Emission[],MATCH(I40,Data!$D$9:$K$9,0),FALSE),"")</f>
        <v/>
      </c>
      <c r="K40" s="73">
        <f>SUMPRODUCT((Economie[Country]=B40)*(Economie[Year]=I40)*(Economie[GDP-PPP (Billion Intl$ (2011))]))</f>
        <v>0</v>
      </c>
      <c r="L40" s="206"/>
      <c r="M40" s="73"/>
      <c r="N40" s="73"/>
      <c r="O40" s="73"/>
      <c r="P40" s="76" t="str">
        <f>IFERROR(IF(G40=Data!$B$13,IF(N40&lt;&gt;"",O40/K40*J40*N40,"NA"),IF(M40&lt;&gt;"",J40*(1-M40),"NA")),"NA")</f>
        <v>NA</v>
      </c>
      <c r="Q40" s="206"/>
      <c r="R40" s="73"/>
      <c r="S40" s="73"/>
      <c r="T40" s="73"/>
      <c r="U40" s="76" t="str">
        <f>IFERROR(IF(G40=Data!$B$13,IF(S40&lt;&gt;"",T40/K40*J40*(1-S40),"NA"),IF(R40&lt;&gt;"",J40*(1-R40),"NA")),"NA")</f>
        <v>NA</v>
      </c>
      <c r="V40" s="206"/>
      <c r="W40" s="176">
        <f>MAX(VLOOKUP($B40,Emission[],9,FALSE),C40)</f>
        <v>399.07504571428569</v>
      </c>
      <c r="X40" s="176">
        <f>MAX(VLOOKUP($B40,Emission[],10,FALSE),C40)</f>
        <v>414.72481714285709</v>
      </c>
      <c r="Y40" s="206"/>
      <c r="Z40" s="91"/>
      <c r="AA40" s="211"/>
      <c r="AB40" s="251" t="s">
        <v>197</v>
      </c>
      <c r="AC40" s="55" t="s">
        <v>4</v>
      </c>
      <c r="AD40" s="55" t="s">
        <v>5</v>
      </c>
      <c r="AE40" s="55"/>
      <c r="AF40" s="55" t="s">
        <v>506</v>
      </c>
      <c r="AG40" s="191">
        <v>42278.93408564815</v>
      </c>
    </row>
    <row r="41" spans="2:33" hidden="1">
      <c r="B41" s="128" t="s">
        <v>291</v>
      </c>
      <c r="C41" s="144">
        <f>IFERROR(VLOOKUP(B41,Emission[],8,FALSE),0)</f>
        <v>369.73457999999999</v>
      </c>
      <c r="D41" s="73">
        <f>IFERROR(IF(P41&lt;&gt;"NA",P41,IF(G41&lt;&gt;Data!$B$11,(E41-C41)/(E$13-C$13)*(D$13-C$13)+C41,'INDC Analysis'!W41)),C41)</f>
        <v>430.24874571428575</v>
      </c>
      <c r="E41" s="73">
        <f>IFERROR(IF(U41&lt;&gt;"NA",U41,IF(G41&lt;&gt;Data!$B$11,(D41-C41)*(E$13-D$13)/(D$13-C$13)+D41,X41)),C41)</f>
        <v>480.67721714285722</v>
      </c>
      <c r="F41" s="246"/>
      <c r="G41" s="73" t="s">
        <v>347</v>
      </c>
      <c r="H41" s="206"/>
      <c r="I41" s="73"/>
      <c r="J41" s="73" t="str">
        <f>IFERROR(VLOOKUP(B41,Emission[],MATCH(I41,Data!$D$9:$K$9,0),FALSE),"")</f>
        <v/>
      </c>
      <c r="K41" s="73">
        <f>SUMPRODUCT((Economie[Country]=B41)*(Economie[Year]=I41)*(Economie[GDP-PPP (Billion Intl$ (2011))]))</f>
        <v>0</v>
      </c>
      <c r="L41" s="206"/>
      <c r="M41" s="73"/>
      <c r="N41" s="73"/>
      <c r="O41" s="73"/>
      <c r="P41" s="76" t="str">
        <f>IFERROR(IF(G41=Data!$B$13,IF(N41&lt;&gt;"",O41/K41*J41*N41,"NA"),IF(M41&lt;&gt;"",J41*(1-M41),"NA")),"NA")</f>
        <v>NA</v>
      </c>
      <c r="Q41" s="206"/>
      <c r="R41" s="73"/>
      <c r="S41" s="73"/>
      <c r="T41" s="73"/>
      <c r="U41" s="76" t="str">
        <f>IFERROR(IF(G41=Data!$B$13,IF(S41&lt;&gt;"",T41/K41*J41*(1-S41),"NA"),IF(R41&lt;&gt;"",J41*(1-R41),"NA")),"NA")</f>
        <v>NA</v>
      </c>
      <c r="V41" s="206"/>
      <c r="W41" s="176">
        <f>MAX(VLOOKUP($B41,Emission[],9,FALSE),C41)</f>
        <v>430.24874571428575</v>
      </c>
      <c r="X41" s="176">
        <f>MAX(VLOOKUP($B41,Emission[],10,FALSE),C41)</f>
        <v>480.67721714285722</v>
      </c>
      <c r="Y41" s="206"/>
      <c r="Z41" s="169" t="s">
        <v>484</v>
      </c>
      <c r="AA41" s="211"/>
      <c r="AB41" s="251"/>
      <c r="AC41" s="55"/>
      <c r="AD41" s="55"/>
      <c r="AE41" s="55"/>
      <c r="AF41" s="55"/>
      <c r="AG41" s="191"/>
    </row>
    <row r="42" spans="2:33" hidden="1">
      <c r="B42" s="128" t="s">
        <v>101</v>
      </c>
      <c r="C42" s="144">
        <f>IFERROR(VLOOKUP(B42,Emission[],8,FALSE),0)</f>
        <v>366.50220000000002</v>
      </c>
      <c r="D42" s="73">
        <f>IFERROR(IF(P42&lt;&gt;"NA",P42,IF(G42&lt;&gt;Data!$B$11,(E42-C42)/(E$13-C$13)*(D$13-C$13)+C42,'INDC Analysis'!W42)),C42)</f>
        <v>430.66890000000001</v>
      </c>
      <c r="E42" s="73">
        <f>IFERROR(IF(U42&lt;&gt;"NA",U42,IF(G42&lt;&gt;Data!$B$11,(D42-C42)*(E$13-D$13)/(D$13-C$13)+D42,X42)),C42)</f>
        <v>484.14115000000004</v>
      </c>
      <c r="F42" s="246"/>
      <c r="G42" s="73" t="s">
        <v>347</v>
      </c>
      <c r="H42" s="206"/>
      <c r="I42" s="73"/>
      <c r="J42" s="73" t="str">
        <f>IFERROR(VLOOKUP(B42,Emission[],MATCH(I42,Data!$D$9:$K$9,0),FALSE),"")</f>
        <v/>
      </c>
      <c r="K42" s="73">
        <f>SUMPRODUCT((Economie[Country]=B42)*(Economie[Year]=I42)*(Economie[GDP-PPP (Billion Intl$ (2011))]))</f>
        <v>0</v>
      </c>
      <c r="L42" s="206"/>
      <c r="M42" s="73"/>
      <c r="N42" s="73"/>
      <c r="O42" s="73"/>
      <c r="P42" s="76" t="str">
        <f>IFERROR(IF(G42=Data!$B$13,IF(N42&lt;&gt;"",O42/K42*J42*N42,"NA"),IF(M42&lt;&gt;"",J42*(1-M42),"NA")),"NA")</f>
        <v>NA</v>
      </c>
      <c r="Q42" s="206"/>
      <c r="R42" s="73"/>
      <c r="S42" s="73"/>
      <c r="T42" s="73"/>
      <c r="U42" s="76" t="str">
        <f>IFERROR(IF(G42=Data!$B$13,IF(S42&lt;&gt;"",T42/K42*J42*(1-S42),"NA"),IF(R42&lt;&gt;"",J42*(1-R42),"NA")),"NA")</f>
        <v>NA</v>
      </c>
      <c r="V42" s="206"/>
      <c r="W42" s="176">
        <f>MAX(VLOOKUP($B42,Emission[],9,FALSE),C42)</f>
        <v>430.66890000000001</v>
      </c>
      <c r="X42" s="176">
        <f>MAX(VLOOKUP($B42,Emission[],10,FALSE),C42)</f>
        <v>484.14115000000004</v>
      </c>
      <c r="Y42" s="206"/>
      <c r="Z42" s="91"/>
      <c r="AA42" s="211"/>
      <c r="AB42" s="251" t="s">
        <v>102</v>
      </c>
      <c r="AC42" s="55" t="s">
        <v>4</v>
      </c>
      <c r="AD42" s="55" t="s">
        <v>20</v>
      </c>
      <c r="AE42" s="55"/>
      <c r="AF42" s="55" t="s">
        <v>6</v>
      </c>
      <c r="AG42" s="191">
        <v>42275.712569444448</v>
      </c>
    </row>
    <row r="43" spans="2:33" hidden="1">
      <c r="B43" s="128" t="s">
        <v>424</v>
      </c>
      <c r="C43" s="144">
        <f>IFERROR(VLOOKUP(B43,Emission[],8,FALSE),0)</f>
        <v>325.84841999999998</v>
      </c>
      <c r="D43" s="73">
        <f>IFERROR(IF(P43&lt;&gt;"NA",P43,IF(G43&lt;&gt;Data!$B$11,(E43-C43)/(E$13-C$13)*(D$13-C$13)+C43,'INDC Analysis'!W43)),C43)</f>
        <v>356.05088571428564</v>
      </c>
      <c r="E43" s="73">
        <f>IFERROR(IF(U43&lt;&gt;"NA",U43,IF(G43&lt;&gt;Data!$B$11,(D43-C43)*(E$13-D$13)/(D$13-C$13)+D43,X43)),C43)</f>
        <v>381.21960714285706</v>
      </c>
      <c r="F43" s="246"/>
      <c r="G43" s="73" t="s">
        <v>347</v>
      </c>
      <c r="H43" s="206"/>
      <c r="I43" s="73"/>
      <c r="J43" s="73" t="str">
        <f>IFERROR(VLOOKUP(B43,Emission[],MATCH(I43,Data!$D$9:$K$9,0),FALSE),"")</f>
        <v/>
      </c>
      <c r="K43" s="73">
        <f>SUMPRODUCT((Economie[Country]=B43)*(Economie[Year]=I43)*(Economie[GDP-PPP (Billion Intl$ (2011))]))</f>
        <v>0</v>
      </c>
      <c r="L43" s="206"/>
      <c r="M43" s="73"/>
      <c r="N43" s="73"/>
      <c r="O43" s="73"/>
      <c r="P43" s="76" t="str">
        <f>IFERROR(IF(G43=Data!$B$13,IF(N43&lt;&gt;"",O43/K43*J43*N43,"NA"),IF(M43&lt;&gt;"",J43*(1-M43),"NA")),"NA")</f>
        <v>NA</v>
      </c>
      <c r="Q43" s="206"/>
      <c r="R43" s="73"/>
      <c r="S43" s="73"/>
      <c r="T43" s="73"/>
      <c r="U43" s="76" t="str">
        <f>IFERROR(IF(G43=Data!$B$13,IF(S43&lt;&gt;"",T43/K43*J43*(1-S43),"NA"),IF(R43&lt;&gt;"",J43*(1-R43),"NA")),"NA")</f>
        <v>NA</v>
      </c>
      <c r="V43" s="206"/>
      <c r="W43" s="176">
        <f>MAX(VLOOKUP($B43,Emission[],9,FALSE),C43)</f>
        <v>356.05088571428564</v>
      </c>
      <c r="X43" s="176">
        <f>MAX(VLOOKUP($B43,Emission[],10,FALSE),C43)</f>
        <v>381.21960714285706</v>
      </c>
      <c r="Y43" s="206"/>
      <c r="Z43" s="169" t="s">
        <v>484</v>
      </c>
      <c r="AA43" s="211"/>
      <c r="AB43" s="251"/>
      <c r="AC43" s="55"/>
      <c r="AD43" s="55"/>
      <c r="AE43" s="55"/>
      <c r="AF43" s="55"/>
      <c r="AG43" s="191"/>
    </row>
    <row r="44" spans="2:33" ht="86.1" hidden="1">
      <c r="B44" s="128" t="s">
        <v>188</v>
      </c>
      <c r="C44" s="144">
        <f>IFERROR(VLOOKUP(B44,Emission[],8,FALSE),0)</f>
        <v>320.25421999999998</v>
      </c>
      <c r="D44" s="73">
        <f>IFERROR(IF(P44&lt;&gt;"NA",P44,IF(G44&lt;&gt;Data!$B$11,(E44-C44)/(E$13-C$13)*(D$13-C$13)+C44,'INDC Analysis'!W44)),C44)</f>
        <v>320.25421999999998</v>
      </c>
      <c r="E44" s="73">
        <f>IFERROR(IF(U44&lt;&gt;"NA",U44,IF(G44&lt;&gt;Data!$B$11,(D44-C44)*(E$13-D$13)/(D$13-C$13)+D44,X44)),C44)</f>
        <v>320.25421999999998</v>
      </c>
      <c r="F44" s="246"/>
      <c r="G44" s="73" t="s">
        <v>347</v>
      </c>
      <c r="H44" s="206"/>
      <c r="I44" s="73"/>
      <c r="J44" s="73" t="str">
        <f>IFERROR(VLOOKUP(B44,Emission[],MATCH(I44,Data!$D$9:$K$9,0),FALSE),"")</f>
        <v/>
      </c>
      <c r="K44" s="73">
        <f>SUMPRODUCT((Economie[Country]=B44)*(Economie[Year]=I44)*(Economie[GDP-PPP (Billion Intl$ (2011))]))</f>
        <v>0</v>
      </c>
      <c r="L44" s="206"/>
      <c r="M44" s="73"/>
      <c r="N44" s="73"/>
      <c r="O44" s="73"/>
      <c r="P44" s="76" t="str">
        <f>IFERROR(IF(G44=Data!$B$13,IF(N44&lt;&gt;"",O44/K44*J44*N44,"NA"),IF(M44&lt;&gt;"",J44*(1-M44),"NA")),"NA")</f>
        <v>NA</v>
      </c>
      <c r="Q44" s="206"/>
      <c r="R44" s="73"/>
      <c r="S44" s="73"/>
      <c r="T44" s="73"/>
      <c r="U44" s="76" t="str">
        <f>IFERROR(IF(G44=Data!$B$13,IF(S44&lt;&gt;"",T44/K44*J44*(1-S44),"NA"),IF(R44&lt;&gt;"",J44*(1-R44),"NA")),"NA")</f>
        <v>NA</v>
      </c>
      <c r="V44" s="206"/>
      <c r="W44" s="176">
        <f>MAX(VLOOKUP($B44,Emission[],9,FALSE),C44)</f>
        <v>320.25421999999998</v>
      </c>
      <c r="X44" s="176">
        <f>MAX(VLOOKUP($B44,Emission[],10,FALSE),C44)</f>
        <v>320.25421999999998</v>
      </c>
      <c r="Y44" s="206"/>
      <c r="Z44" s="91"/>
      <c r="AA44" s="211"/>
      <c r="AB44" s="251" t="s">
        <v>359</v>
      </c>
      <c r="AC44" s="55" t="s">
        <v>4</v>
      </c>
      <c r="AD44" s="55" t="s">
        <v>5</v>
      </c>
      <c r="AE44" s="55"/>
      <c r="AF44" s="55" t="s">
        <v>6</v>
      </c>
      <c r="AG44" s="191">
        <v>42276.695243055554</v>
      </c>
    </row>
    <row r="45" spans="2:33" ht="61.5" hidden="1">
      <c r="B45" s="128" t="s">
        <v>187</v>
      </c>
      <c r="C45" s="144">
        <f>IFERROR(VLOOKUP(B45,Emission[],8,FALSE),0)</f>
        <v>310.66406999999998</v>
      </c>
      <c r="D45" s="73">
        <f>IFERROR(IF(P45&lt;&gt;"NA",P45,IF(G45&lt;&gt;Data!$B$11,(E45-C45)/(E$13-C$13)*(D$13-C$13)+C45,'INDC Analysis'!W45)),C45)</f>
        <v>377.65346999999997</v>
      </c>
      <c r="E45" s="73">
        <f>IFERROR(IF(U45&lt;&gt;"NA",U45,IF(G45&lt;&gt;Data!$B$11,(D45-C45)*(E$13-D$13)/(D$13-C$13)+D45,X45)),C45)</f>
        <v>433.47796999999997</v>
      </c>
      <c r="F45" s="246"/>
      <c r="G45" s="73" t="s">
        <v>347</v>
      </c>
      <c r="H45" s="206"/>
      <c r="I45" s="73"/>
      <c r="J45" s="73" t="str">
        <f>IFERROR(VLOOKUP(B45,Emission[],MATCH(I45,Data!$D$9:$K$9,0),FALSE),"")</f>
        <v/>
      </c>
      <c r="K45" s="73">
        <f>SUMPRODUCT((Economie[Country]=B45)*(Economie[Year]=I45)*(Economie[GDP-PPP (Billion Intl$ (2011))]))</f>
        <v>0</v>
      </c>
      <c r="L45" s="206"/>
      <c r="M45" s="73"/>
      <c r="N45" s="73"/>
      <c r="O45" s="73"/>
      <c r="P45" s="76" t="str">
        <f>IFERROR(IF(G45=Data!$B$13,IF(N45&lt;&gt;"",O45/K45*J45*N45,"NA"),IF(M45&lt;&gt;"",J45*(1-M45),"NA")),"NA")</f>
        <v>NA</v>
      </c>
      <c r="Q45" s="206"/>
      <c r="R45" s="73"/>
      <c r="S45" s="73"/>
      <c r="T45" s="73"/>
      <c r="U45" s="76" t="str">
        <f>IFERROR(IF(G45=Data!$B$13,IF(S45&lt;&gt;"",T45/K45*J45*(1-S45),"NA"),IF(R45&lt;&gt;"",J45*(1-R45),"NA")),"NA")</f>
        <v>NA</v>
      </c>
      <c r="V45" s="206"/>
      <c r="W45" s="176">
        <f>MAX(VLOOKUP($B45,Emission[],9,FALSE),C45)</f>
        <v>377.65346999999997</v>
      </c>
      <c r="X45" s="176">
        <f>MAX(VLOOKUP($B45,Emission[],10,FALSE),C45)</f>
        <v>433.47796999999997</v>
      </c>
      <c r="Y45" s="206"/>
      <c r="Z45" s="91"/>
      <c r="AA45" s="211"/>
      <c r="AB45" s="251" t="s">
        <v>262</v>
      </c>
      <c r="AC45" s="55" t="s">
        <v>28</v>
      </c>
      <c r="AD45" s="55" t="s">
        <v>5</v>
      </c>
      <c r="AE45" s="55"/>
      <c r="AF45" s="55" t="s">
        <v>6</v>
      </c>
      <c r="AG45" s="191">
        <v>42277.477592592593</v>
      </c>
    </row>
    <row r="46" spans="2:33" hidden="1">
      <c r="B46" s="128" t="s">
        <v>293</v>
      </c>
      <c r="C46" s="144">
        <f>IFERROR(VLOOKUP(B46,Emission[],8,FALSE),0)</f>
        <v>301.01013</v>
      </c>
      <c r="D46" s="73">
        <f>IFERROR(IF(P46&lt;&gt;"NA",P46,IF(G46&lt;&gt;Data!$B$11,(E46-C46)/(E$13-C$13)*(D$13-C$13)+C46,'INDC Analysis'!W46)),C46)</f>
        <v>301.01013</v>
      </c>
      <c r="E46" s="73">
        <f>IFERROR(IF(U46&lt;&gt;"NA",U46,IF(G46&lt;&gt;Data!$B$11,(D46-C46)*(E$13-D$13)/(D$13-C$13)+D46,X46)),C46)</f>
        <v>301.01013</v>
      </c>
      <c r="F46" s="246"/>
      <c r="G46" s="73" t="s">
        <v>347</v>
      </c>
      <c r="H46" s="206"/>
      <c r="I46" s="73"/>
      <c r="J46" s="73" t="str">
        <f>IFERROR(VLOOKUP(B46,Emission[],MATCH(I46,Data!$D$9:$K$9,0),FALSE),"")</f>
        <v/>
      </c>
      <c r="K46" s="73">
        <f>SUMPRODUCT((Economie[Country]=B46)*(Economie[Year]=I46)*(Economie[GDP-PPP (Billion Intl$ (2011))]))</f>
        <v>0</v>
      </c>
      <c r="L46" s="206"/>
      <c r="M46" s="73"/>
      <c r="N46" s="73"/>
      <c r="O46" s="73"/>
      <c r="P46" s="76" t="str">
        <f>IFERROR(IF(G46=Data!$B$13,IF(N46&lt;&gt;"",O46/K46*J46*N46,"NA"),IF(M46&lt;&gt;"",J46*(1-M46),"NA")),"NA")</f>
        <v>NA</v>
      </c>
      <c r="Q46" s="206"/>
      <c r="R46" s="73"/>
      <c r="S46" s="73"/>
      <c r="T46" s="73"/>
      <c r="U46" s="76" t="str">
        <f>IFERROR(IF(G46=Data!$B$13,IF(S46&lt;&gt;"",T46/K46*J46*(1-S46),"NA"),IF(R46&lt;&gt;"",J46*(1-R46),"NA")),"NA")</f>
        <v>NA</v>
      </c>
      <c r="V46" s="206"/>
      <c r="W46" s="176">
        <f>MAX(VLOOKUP($B46,Emission[],9,FALSE),C46)</f>
        <v>301.01013</v>
      </c>
      <c r="X46" s="176">
        <f>MAX(VLOOKUP($B46,Emission[],10,FALSE),C46)</f>
        <v>301.01013</v>
      </c>
      <c r="Y46" s="206"/>
      <c r="Z46" s="169" t="s">
        <v>484</v>
      </c>
      <c r="AA46" s="211"/>
      <c r="AB46" s="251"/>
      <c r="AC46" s="55"/>
      <c r="AD46" s="55"/>
      <c r="AE46" s="55"/>
      <c r="AF46" s="55"/>
      <c r="AG46" s="191"/>
    </row>
    <row r="47" spans="2:33" hidden="1">
      <c r="B47" s="128" t="s">
        <v>294</v>
      </c>
      <c r="C47" s="144">
        <f>IFERROR(VLOOKUP(B47,Emission[],8,FALSE),0)</f>
        <v>295.49975000000001</v>
      </c>
      <c r="D47" s="73">
        <f>IFERROR(IF(P47&lt;&gt;"NA",P47,IF(G47&lt;&gt;Data!$B$11,(E47-C47)/(E$13-C$13)*(D$13-C$13)+C47,'INDC Analysis'!W47)),C47)</f>
        <v>339.82279571428575</v>
      </c>
      <c r="E47" s="73">
        <f>IFERROR(IF(U47&lt;&gt;"NA",U47,IF(G47&lt;&gt;Data!$B$11,(D47-C47)*(E$13-D$13)/(D$13-C$13)+D47,X47)),C47)</f>
        <v>376.75866714285718</v>
      </c>
      <c r="F47" s="246"/>
      <c r="G47" s="73" t="s">
        <v>347</v>
      </c>
      <c r="H47" s="206"/>
      <c r="I47" s="73"/>
      <c r="J47" s="73" t="str">
        <f>IFERROR(VLOOKUP(B47,Emission[],MATCH(I47,Data!$D$9:$K$9,0),FALSE),"")</f>
        <v/>
      </c>
      <c r="K47" s="73">
        <f>SUMPRODUCT((Economie[Country]=B47)*(Economie[Year]=I47)*(Economie[GDP-PPP (Billion Intl$ (2011))]))</f>
        <v>0</v>
      </c>
      <c r="L47" s="206"/>
      <c r="M47" s="73"/>
      <c r="N47" s="73"/>
      <c r="O47" s="73"/>
      <c r="P47" s="76" t="str">
        <f>IFERROR(IF(G47=Data!$B$13,IF(N47&lt;&gt;"",O47/K47*J47*N47,"NA"),IF(M47&lt;&gt;"",J47*(1-M47),"NA")),"NA")</f>
        <v>NA</v>
      </c>
      <c r="Q47" s="206"/>
      <c r="R47" s="73"/>
      <c r="S47" s="73"/>
      <c r="T47" s="73"/>
      <c r="U47" s="76" t="str">
        <f>IFERROR(IF(G47=Data!$B$13,IF(S47&lt;&gt;"",T47/K47*J47*(1-S47),"NA"),IF(R47&lt;&gt;"",J47*(1-R47),"NA")),"NA")</f>
        <v>NA</v>
      </c>
      <c r="V47" s="206"/>
      <c r="W47" s="176">
        <f>MAX(VLOOKUP($B47,Emission[],9,FALSE),C47)</f>
        <v>339.82279571428575</v>
      </c>
      <c r="X47" s="176">
        <f>MAX(VLOOKUP($B47,Emission[],10,FALSE),C47)</f>
        <v>376.75866714285718</v>
      </c>
      <c r="Y47" s="206"/>
      <c r="Z47" s="169" t="s">
        <v>484</v>
      </c>
      <c r="AA47" s="211"/>
      <c r="AB47" s="251"/>
      <c r="AC47" s="55"/>
      <c r="AD47" s="55"/>
      <c r="AE47" s="55"/>
      <c r="AF47" s="55"/>
      <c r="AG47" s="191"/>
    </row>
    <row r="48" spans="2:33" hidden="1">
      <c r="B48" s="128" t="s">
        <v>295</v>
      </c>
      <c r="C48" s="144">
        <f>IFERROR(VLOOKUP(B48,Emission[],8,FALSE),0)</f>
        <v>281.92136999999997</v>
      </c>
      <c r="D48" s="73">
        <f>IFERROR(IF(P48&lt;&gt;"NA",P48,IF(G48&lt;&gt;Data!$B$11,(E48-C48)/(E$13-C$13)*(D$13-C$13)+C48,'INDC Analysis'!W48)),C48)</f>
        <v>304.8617099999999</v>
      </c>
      <c r="E48" s="73">
        <f>IFERROR(IF(U48&lt;&gt;"NA",U48,IF(G48&lt;&gt;Data!$B$11,(D48-C48)*(E$13-D$13)/(D$13-C$13)+D48,X48)),C48)</f>
        <v>323.97865999999988</v>
      </c>
      <c r="F48" s="246"/>
      <c r="G48" s="73" t="s">
        <v>347</v>
      </c>
      <c r="H48" s="206"/>
      <c r="I48" s="73"/>
      <c r="J48" s="73" t="str">
        <f>IFERROR(VLOOKUP(B48,Emission[],MATCH(I48,Data!$D$9:$K$9,0),FALSE),"")</f>
        <v/>
      </c>
      <c r="K48" s="73">
        <f>SUMPRODUCT((Economie[Country]=B48)*(Economie[Year]=I48)*(Economie[GDP-PPP (Billion Intl$ (2011))]))</f>
        <v>0</v>
      </c>
      <c r="L48" s="206"/>
      <c r="M48" s="73"/>
      <c r="N48" s="73"/>
      <c r="O48" s="73"/>
      <c r="P48" s="76" t="str">
        <f>IFERROR(IF(G48=Data!$B$13,IF(N48&lt;&gt;"",O48/K48*J48*N48,"NA"),IF(M48&lt;&gt;"",J48*(1-M48),"NA")),"NA")</f>
        <v>NA</v>
      </c>
      <c r="Q48" s="206"/>
      <c r="R48" s="73"/>
      <c r="S48" s="73"/>
      <c r="T48" s="73"/>
      <c r="U48" s="76" t="str">
        <f>IFERROR(IF(G48=Data!$B$13,IF(S48&lt;&gt;"",T48/K48*J48*(1-S48),"NA"),IF(R48&lt;&gt;"",J48*(1-R48),"NA")),"NA")</f>
        <v>NA</v>
      </c>
      <c r="V48" s="206"/>
      <c r="W48" s="176">
        <f>MAX(VLOOKUP($B48,Emission[],9,FALSE),C48)</f>
        <v>304.8617099999999</v>
      </c>
      <c r="X48" s="176">
        <f>MAX(VLOOKUP($B48,Emission[],10,FALSE),C48)</f>
        <v>323.97865999999988</v>
      </c>
      <c r="Y48" s="206"/>
      <c r="Z48" s="169" t="s">
        <v>484</v>
      </c>
      <c r="AA48" s="211"/>
      <c r="AB48" s="251"/>
      <c r="AC48" s="55"/>
      <c r="AD48" s="55"/>
      <c r="AE48" s="55"/>
      <c r="AF48" s="55"/>
      <c r="AG48" s="191"/>
    </row>
    <row r="49" spans="2:33" hidden="1">
      <c r="B49" s="128" t="s">
        <v>296</v>
      </c>
      <c r="C49" s="144">
        <f>IFERROR(VLOOKUP(B49,Emission[],8,FALSE),0)</f>
        <v>279.09838000000002</v>
      </c>
      <c r="D49" s="73">
        <f>IFERROR(IF(P49&lt;&gt;"NA",P49,IF(G49&lt;&gt;Data!$B$11,(E49-C49)/(E$13-C$13)*(D$13-C$13)+C49,'INDC Analysis'!W49)),C49)</f>
        <v>306.89828285714287</v>
      </c>
      <c r="E49" s="73">
        <f>IFERROR(IF(U49&lt;&gt;"NA",U49,IF(G49&lt;&gt;Data!$B$11,(D49-C49)*(E$13-D$13)/(D$13-C$13)+D49,X49)),C49)</f>
        <v>330.06486857142863</v>
      </c>
      <c r="F49" s="246"/>
      <c r="G49" s="73" t="s">
        <v>347</v>
      </c>
      <c r="H49" s="206"/>
      <c r="I49" s="73"/>
      <c r="J49" s="73" t="str">
        <f>IFERROR(VLOOKUP(B49,Emission[],MATCH(I49,Data!$D$9:$K$9,0),FALSE),"")</f>
        <v/>
      </c>
      <c r="K49" s="73">
        <f>SUMPRODUCT((Economie[Country]=B49)*(Economie[Year]=I49)*(Economie[GDP-PPP (Billion Intl$ (2011))]))</f>
        <v>0</v>
      </c>
      <c r="L49" s="206"/>
      <c r="M49" s="73"/>
      <c r="N49" s="73"/>
      <c r="O49" s="73"/>
      <c r="P49" s="76" t="str">
        <f>IFERROR(IF(G49=Data!$B$13,IF(N49&lt;&gt;"",O49/K49*J49*N49,"NA"),IF(M49&lt;&gt;"",J49*(1-M49),"NA")),"NA")</f>
        <v>NA</v>
      </c>
      <c r="Q49" s="206"/>
      <c r="R49" s="73"/>
      <c r="S49" s="73"/>
      <c r="T49" s="73"/>
      <c r="U49" s="76" t="str">
        <f>IFERROR(IF(G49=Data!$B$13,IF(S49&lt;&gt;"",T49/K49*J49*(1-S49),"NA"),IF(R49&lt;&gt;"",J49*(1-R49),"NA")),"NA")</f>
        <v>NA</v>
      </c>
      <c r="V49" s="206"/>
      <c r="W49" s="176">
        <f>MAX(VLOOKUP($B49,Emission[],9,FALSE),C49)</f>
        <v>306.89828285714287</v>
      </c>
      <c r="X49" s="176">
        <f>MAX(VLOOKUP($B49,Emission[],10,FALSE),C49)</f>
        <v>330.06486857142863</v>
      </c>
      <c r="Y49" s="206"/>
      <c r="Z49" s="169" t="s">
        <v>484</v>
      </c>
      <c r="AA49" s="211"/>
      <c r="AB49" s="251"/>
      <c r="AC49" s="55"/>
      <c r="AD49" s="55"/>
      <c r="AE49" s="55"/>
      <c r="AF49" s="55"/>
      <c r="AG49" s="191"/>
    </row>
    <row r="50" spans="2:33" ht="123" hidden="1">
      <c r="B50" s="128" t="s">
        <v>401</v>
      </c>
      <c r="C50" s="144">
        <f>IFERROR(VLOOKUP(B50,Emission[],8,FALSE),0)</f>
        <v>235.35311999999999</v>
      </c>
      <c r="D50" s="73">
        <f>IFERROR(IF(P50&lt;&gt;"NA",P50,IF(G50&lt;&gt;Data!$B$11,(E50-C50)/(E$13-C$13)*(D$13-C$13)+C50,'INDC Analysis'!W50)),C50)</f>
        <v>235.35311999999999</v>
      </c>
      <c r="E50" s="73">
        <f>IFERROR(IF(U50&lt;&gt;"NA",U50,IF(G50&lt;&gt;Data!$B$11,(D50-C50)*(E$13-D$13)/(D$13-C$13)+D50,X50)),C50)</f>
        <v>235.35311999999999</v>
      </c>
      <c r="F50" s="246"/>
      <c r="G50" s="73" t="s">
        <v>347</v>
      </c>
      <c r="H50" s="206"/>
      <c r="I50" s="73"/>
      <c r="J50" s="73" t="str">
        <f>IFERROR(VLOOKUP(B50,Emission[],MATCH(I50,Data!$D$9:$K$9,0),FALSE),"")</f>
        <v/>
      </c>
      <c r="K50" s="73">
        <f>SUMPRODUCT((Economie[Country]=B50)*(Economie[Year]=I50)*(Economie[GDP-PPP (Billion Intl$ (2011))]))</f>
        <v>0</v>
      </c>
      <c r="L50" s="206"/>
      <c r="M50" s="73"/>
      <c r="N50" s="73"/>
      <c r="O50" s="73"/>
      <c r="P50" s="76" t="str">
        <f>IFERROR(IF(G50=Data!$B$13,IF(N50&lt;&gt;"",O50/K50*J50*N50,"NA"),IF(M50&lt;&gt;"",J50*(1-M50),"NA")),"NA")</f>
        <v>NA</v>
      </c>
      <c r="Q50" s="206"/>
      <c r="R50" s="73"/>
      <c r="S50" s="73"/>
      <c r="T50" s="73"/>
      <c r="U50" s="76" t="str">
        <f>IFERROR(IF(G50=Data!$B$13,IF(S50&lt;&gt;"",T50/K50*J50*(1-S50),"NA"),IF(R50&lt;&gt;"",J50*(1-R50),"NA")),"NA")</f>
        <v>NA</v>
      </c>
      <c r="V50" s="206"/>
      <c r="W50" s="176">
        <f>MAX(VLOOKUP($B50,Emission[],9,FALSE),C50)</f>
        <v>235.35311999999999</v>
      </c>
      <c r="X50" s="176">
        <f>MAX(VLOOKUP($B50,Emission[],10,FALSE),C50)</f>
        <v>235.35311999999999</v>
      </c>
      <c r="Y50" s="206"/>
      <c r="Z50" s="91"/>
      <c r="AA50" s="211"/>
      <c r="AB50" s="251" t="s">
        <v>356</v>
      </c>
      <c r="AC50" s="55" t="s">
        <v>4</v>
      </c>
      <c r="AD50" s="55" t="s">
        <v>5</v>
      </c>
      <c r="AE50" s="55"/>
      <c r="AF50" s="55" t="s">
        <v>6</v>
      </c>
      <c r="AG50" s="191">
        <v>42276.710104166668</v>
      </c>
    </row>
    <row r="51" spans="2:33" ht="73.8" hidden="1">
      <c r="B51" s="128" t="s">
        <v>182</v>
      </c>
      <c r="C51" s="144">
        <f>IFERROR(VLOOKUP(B51,Emission[],8,FALSE),0)</f>
        <v>204.88872000000001</v>
      </c>
      <c r="D51" s="73">
        <f>IFERROR(IF(P51&lt;&gt;"NA",P51,IF(G51&lt;&gt;Data!$B$11,(E51-C51)/(E$13-C$13)*(D$13-C$13)+C51,'INDC Analysis'!W51)),C51)</f>
        <v>257.62105714285713</v>
      </c>
      <c r="E51" s="73">
        <f>IFERROR(IF(U51&lt;&gt;"NA",U51,IF(G51&lt;&gt;Data!$B$11,(D51-C51)*(E$13-D$13)/(D$13-C$13)+D51,X51)),C51)</f>
        <v>301.56467142857144</v>
      </c>
      <c r="F51" s="246"/>
      <c r="G51" s="73" t="s">
        <v>347</v>
      </c>
      <c r="H51" s="206"/>
      <c r="I51" s="73"/>
      <c r="J51" s="73" t="str">
        <f>IFERROR(VLOOKUP(B51,Emission[],MATCH(I51,Data!$D$9:$K$9,0),FALSE),"")</f>
        <v/>
      </c>
      <c r="K51" s="73">
        <f>SUMPRODUCT((Economie[Country]=B51)*(Economie[Year]=I51)*(Economie[GDP-PPP (Billion Intl$ (2011))]))</f>
        <v>0</v>
      </c>
      <c r="L51" s="206"/>
      <c r="M51" s="73"/>
      <c r="N51" s="73"/>
      <c r="O51" s="73"/>
      <c r="P51" s="76" t="str">
        <f>IFERROR(IF(G51=Data!$B$13,IF(N51&lt;&gt;"",O51/K51*J51*N51,"NA"),IF(M51&lt;&gt;"",J51*(1-M51),"NA")),"NA")</f>
        <v>NA</v>
      </c>
      <c r="Q51" s="206"/>
      <c r="R51" s="73"/>
      <c r="S51" s="73"/>
      <c r="T51" s="73"/>
      <c r="U51" s="76" t="str">
        <f>IFERROR(IF(G51=Data!$B$13,IF(S51&lt;&gt;"",T51/K51*J51*(1-S51),"NA"),IF(R51&lt;&gt;"",J51*(1-R51),"NA")),"NA")</f>
        <v>NA</v>
      </c>
      <c r="V51" s="206"/>
      <c r="W51" s="176">
        <f>MAX(VLOOKUP($B51,Emission[],9,FALSE),C51)</f>
        <v>257.62105714285713</v>
      </c>
      <c r="X51" s="176">
        <f>MAX(VLOOKUP($B51,Emission[],10,FALSE),C51)</f>
        <v>301.56467142857144</v>
      </c>
      <c r="Y51" s="206"/>
      <c r="Z51" s="91"/>
      <c r="AA51" s="211"/>
      <c r="AB51" s="251" t="s">
        <v>259</v>
      </c>
      <c r="AC51" s="55" t="s">
        <v>53</v>
      </c>
      <c r="AD51" s="55" t="s">
        <v>31</v>
      </c>
      <c r="AE51" s="55"/>
      <c r="AF51" s="55" t="s">
        <v>6</v>
      </c>
      <c r="AG51" s="191">
        <v>42299.684421296297</v>
      </c>
    </row>
    <row r="52" spans="2:33" ht="61.5" hidden="1">
      <c r="B52" s="128" t="s">
        <v>74</v>
      </c>
      <c r="C52" s="144">
        <f>IFERROR(VLOOKUP(B52,Emission[],8,FALSE),0)</f>
        <v>185.29217</v>
      </c>
      <c r="D52" s="73">
        <f>IFERROR(IF(P52&lt;&gt;"NA",P52,IF(G52&lt;&gt;Data!$B$11,(E52-C52)/(E$13-C$13)*(D$13-C$13)+C52,'INDC Analysis'!W52)),C52)</f>
        <v>185.29217</v>
      </c>
      <c r="E52" s="73">
        <f>IFERROR(IF(U52&lt;&gt;"NA",U52,IF(G52&lt;&gt;Data!$B$11,(D52-C52)*(E$13-D$13)/(D$13-C$13)+D52,X52)),C52)</f>
        <v>185.29217</v>
      </c>
      <c r="F52" s="246"/>
      <c r="G52" s="73" t="s">
        <v>347</v>
      </c>
      <c r="H52" s="206"/>
      <c r="I52" s="73"/>
      <c r="J52" s="73" t="str">
        <f>IFERROR(VLOOKUP(B52,Emission[],MATCH(I52,Data!$D$9:$K$9,0),FALSE),"")</f>
        <v/>
      </c>
      <c r="K52" s="73">
        <f>SUMPRODUCT((Economie[Country]=B52)*(Economie[Year]=I52)*(Economie[GDP-PPP (Billion Intl$ (2011))]))</f>
        <v>0</v>
      </c>
      <c r="L52" s="206"/>
      <c r="M52" s="73"/>
      <c r="N52" s="73"/>
      <c r="O52" s="73"/>
      <c r="P52" s="76" t="str">
        <f>IFERROR(IF(G52=Data!$B$13,IF(N52&lt;&gt;"",O52/K52*J52*N52,"NA"),IF(M52&lt;&gt;"",J52*(1-M52),"NA")),"NA")</f>
        <v>NA</v>
      </c>
      <c r="Q52" s="206"/>
      <c r="R52" s="73"/>
      <c r="S52" s="73"/>
      <c r="T52" s="73"/>
      <c r="U52" s="76" t="str">
        <f>IFERROR(IF(G52=Data!$B$13,IF(S52&lt;&gt;"",T52/K52*J52*(1-S52),"NA"),IF(R52&lt;&gt;"",J52*(1-R52),"NA")),"NA")</f>
        <v>NA</v>
      </c>
      <c r="V52" s="206"/>
      <c r="W52" s="176">
        <f>MAX(VLOOKUP($B52,Emission[],9,FALSE),C52)</f>
        <v>185.29217</v>
      </c>
      <c r="X52" s="176">
        <f>MAX(VLOOKUP($B52,Emission[],10,FALSE),C52)</f>
        <v>185.29217</v>
      </c>
      <c r="Y52" s="206"/>
      <c r="Z52" s="91"/>
      <c r="AA52" s="211"/>
      <c r="AB52" s="251" t="s">
        <v>358</v>
      </c>
      <c r="AC52" s="55" t="s">
        <v>4</v>
      </c>
      <c r="AD52" s="55" t="s">
        <v>17</v>
      </c>
      <c r="AE52" s="55"/>
      <c r="AF52" s="55" t="s">
        <v>6</v>
      </c>
      <c r="AG52" s="191">
        <v>42165.595590277779</v>
      </c>
    </row>
    <row r="53" spans="2:33" ht="209.1" hidden="1">
      <c r="B53" s="128" t="s">
        <v>23</v>
      </c>
      <c r="C53" s="144">
        <f>IFERROR(VLOOKUP(B53,Emission[],8,FALSE),0)</f>
        <v>183.30055999999999</v>
      </c>
      <c r="D53" s="73">
        <f>IFERROR(IF(P53&lt;&gt;"NA",P53,IF(G53&lt;&gt;Data!$B$11,(E53-C53)/(E$13-C$13)*(D$13-C$13)+C53,'INDC Analysis'!W53)),C53)</f>
        <v>210.90815428571426</v>
      </c>
      <c r="E53" s="73">
        <f>IFERROR(IF(U53&lt;&gt;"NA",U53,IF(G53&lt;&gt;Data!$B$11,(D53-C53)*(E$13-D$13)/(D$13-C$13)+D53,X53)),C53)</f>
        <v>233.91448285714281</v>
      </c>
      <c r="F53" s="246"/>
      <c r="G53" s="73" t="s">
        <v>347</v>
      </c>
      <c r="H53" s="206"/>
      <c r="I53" s="73"/>
      <c r="J53" s="73" t="str">
        <f>IFERROR(VLOOKUP(B53,Emission[],MATCH(I53,Data!$D$9:$K$9,0),FALSE),"")</f>
        <v/>
      </c>
      <c r="K53" s="73">
        <f>SUMPRODUCT((Economie[Country]=B53)*(Economie[Year]=I53)*(Economie[GDP-PPP (Billion Intl$ (2011))]))</f>
        <v>0</v>
      </c>
      <c r="L53" s="206"/>
      <c r="M53" s="73"/>
      <c r="N53" s="73"/>
      <c r="O53" s="73"/>
      <c r="P53" s="76" t="str">
        <f>IFERROR(IF(G53=Data!$B$13,IF(N53&lt;&gt;"",O53/K53*J53*N53,"NA"),IF(M53&lt;&gt;"",J53*(1-M53),"NA")),"NA")</f>
        <v>NA</v>
      </c>
      <c r="Q53" s="206"/>
      <c r="R53" s="73"/>
      <c r="S53" s="73"/>
      <c r="T53" s="73"/>
      <c r="U53" s="76" t="str">
        <f>IFERROR(IF(G53=Data!$B$13,IF(S53&lt;&gt;"",T53/K53*J53*(1-S53),"NA"),IF(R53&lt;&gt;"",J53*(1-R53),"NA")),"NA")</f>
        <v>NA</v>
      </c>
      <c r="V53" s="206"/>
      <c r="W53" s="176">
        <f>MAX(VLOOKUP($B53,Emission[],9,FALSE),C53)</f>
        <v>210.90815428571426</v>
      </c>
      <c r="X53" s="176">
        <f>MAX(VLOOKUP($B53,Emission[],10,FALSE),C53)</f>
        <v>233.91448285714281</v>
      </c>
      <c r="Y53" s="206"/>
      <c r="Z53" s="91"/>
      <c r="AA53" s="211"/>
      <c r="AB53" s="251" t="s">
        <v>198</v>
      </c>
      <c r="AC53" s="55" t="s">
        <v>4</v>
      </c>
      <c r="AD53" s="55" t="s">
        <v>5</v>
      </c>
      <c r="AE53" s="55"/>
      <c r="AF53" s="55" t="s">
        <v>6</v>
      </c>
      <c r="AG53" s="191">
        <v>42272.365474537037</v>
      </c>
    </row>
    <row r="54" spans="2:33" hidden="1">
      <c r="B54" s="128" t="s">
        <v>298</v>
      </c>
      <c r="C54" s="144">
        <f>IFERROR(VLOOKUP(B54,Emission[],8,FALSE),0)</f>
        <v>177.22375</v>
      </c>
      <c r="D54" s="73">
        <f>IFERROR(IF(P54&lt;&gt;"NA",P54,IF(G54&lt;&gt;Data!$B$11,(E54-C54)/(E$13-C$13)*(D$13-C$13)+C54,'INDC Analysis'!W54)),C54)</f>
        <v>185.49972999999997</v>
      </c>
      <c r="E54" s="73">
        <f>IFERROR(IF(U54&lt;&gt;"NA",U54,IF(G54&lt;&gt;Data!$B$11,(D54-C54)*(E$13-D$13)/(D$13-C$13)+D54,X54)),C54)</f>
        <v>192.39637999999997</v>
      </c>
      <c r="F54" s="246"/>
      <c r="G54" s="73" t="s">
        <v>347</v>
      </c>
      <c r="H54" s="206"/>
      <c r="I54" s="73"/>
      <c r="J54" s="73" t="str">
        <f>IFERROR(VLOOKUP(B54,Emission[],MATCH(I54,Data!$D$9:$K$9,0),FALSE),"")</f>
        <v/>
      </c>
      <c r="K54" s="73">
        <f>SUMPRODUCT((Economie[Country]=B54)*(Economie[Year]=I54)*(Economie[GDP-PPP (Billion Intl$ (2011))]))</f>
        <v>0</v>
      </c>
      <c r="L54" s="206"/>
      <c r="M54" s="73"/>
      <c r="N54" s="73"/>
      <c r="O54" s="73"/>
      <c r="P54" s="76" t="str">
        <f>IFERROR(IF(G54=Data!$B$13,IF(N54&lt;&gt;"",O54/K54*J54*N54,"NA"),IF(M54&lt;&gt;"",J54*(1-M54),"NA")),"NA")</f>
        <v>NA</v>
      </c>
      <c r="Q54" s="206"/>
      <c r="R54" s="73"/>
      <c r="S54" s="73"/>
      <c r="T54" s="73"/>
      <c r="U54" s="76" t="str">
        <f>IFERROR(IF(G54=Data!$B$13,IF(S54&lt;&gt;"",T54/K54*J54*(1-S54),"NA"),IF(R54&lt;&gt;"",J54*(1-R54),"NA")),"NA")</f>
        <v>NA</v>
      </c>
      <c r="V54" s="206"/>
      <c r="W54" s="176">
        <f>MAX(VLOOKUP($B54,Emission[],9,FALSE),C54)</f>
        <v>185.49972999999997</v>
      </c>
      <c r="X54" s="176">
        <f>MAX(VLOOKUP($B54,Emission[],10,FALSE),C54)</f>
        <v>192.39637999999997</v>
      </c>
      <c r="Y54" s="206"/>
      <c r="Z54" s="169" t="s">
        <v>484</v>
      </c>
      <c r="AA54" s="211"/>
      <c r="AB54" s="251"/>
      <c r="AC54" s="55"/>
      <c r="AD54" s="55"/>
      <c r="AE54" s="55"/>
      <c r="AF54" s="55"/>
      <c r="AG54" s="191"/>
    </row>
    <row r="55" spans="2:33" ht="36.9" hidden="1">
      <c r="B55" s="128" t="s">
        <v>8</v>
      </c>
      <c r="C55" s="144">
        <f>IFERROR(VLOOKUP(B55,Emission[],8,FALSE),0)</f>
        <v>176.47123000000002</v>
      </c>
      <c r="D55" s="73">
        <f>IFERROR(IF(P55&lt;&gt;"NA",P55,IF(G55&lt;&gt;Data!$B$11,(E55-C55)/(E$13-C$13)*(D$13-C$13)+C55,'INDC Analysis'!W55)),C55)</f>
        <v>202.38242714285718</v>
      </c>
      <c r="E55" s="73">
        <f>IFERROR(IF(U55&lt;&gt;"NA",U55,IF(G55&lt;&gt;Data!$B$11,(D55-C55)*(E$13-D$13)/(D$13-C$13)+D55,X55)),C55)</f>
        <v>223.97509142857149</v>
      </c>
      <c r="F55" s="246"/>
      <c r="G55" s="73" t="s">
        <v>347</v>
      </c>
      <c r="H55" s="206"/>
      <c r="I55" s="73"/>
      <c r="J55" s="73" t="str">
        <f>IFERROR(VLOOKUP(B55,Emission[],MATCH(I55,Data!$D$9:$K$9,0),FALSE),"")</f>
        <v/>
      </c>
      <c r="K55" s="73">
        <f>SUMPRODUCT((Economie[Country]=B55)*(Economie[Year]=I55)*(Economie[GDP-PPP (Billion Intl$ (2011))]))</f>
        <v>0</v>
      </c>
      <c r="L55" s="206"/>
      <c r="M55" s="73"/>
      <c r="N55" s="73"/>
      <c r="O55" s="73"/>
      <c r="P55" s="76" t="str">
        <f>IFERROR(IF(G55=Data!$B$13,IF(N55&lt;&gt;"",O55/K55*J55*N55,"NA"),IF(M55&lt;&gt;"",J55*(1-M55),"NA")),"NA")</f>
        <v>NA</v>
      </c>
      <c r="Q55" s="206"/>
      <c r="R55" s="73"/>
      <c r="S55" s="73"/>
      <c r="T55" s="73"/>
      <c r="U55" s="76" t="str">
        <f>IFERROR(IF(G55=Data!$B$13,IF(S55&lt;&gt;"",T55/K55*J55*(1-S55),"NA"),IF(R55&lt;&gt;"",J55*(1-R55),"NA")),"NA")</f>
        <v>NA</v>
      </c>
      <c r="V55" s="206"/>
      <c r="W55" s="176">
        <f>MAX(VLOOKUP($B55,Emission[],9,FALSE),C55)</f>
        <v>202.38242714285718</v>
      </c>
      <c r="X55" s="176">
        <f>MAX(VLOOKUP($B55,Emission[],10,FALSE),C55)</f>
        <v>223.97509142857149</v>
      </c>
      <c r="Y55" s="206"/>
      <c r="Z55" s="91"/>
      <c r="AA55" s="211"/>
      <c r="AB55" s="251" t="s">
        <v>9</v>
      </c>
      <c r="AC55" s="55" t="s">
        <v>4</v>
      </c>
      <c r="AD55" s="55" t="s">
        <v>5</v>
      </c>
      <c r="AE55" s="55"/>
      <c r="AF55" s="55" t="s">
        <v>6</v>
      </c>
      <c r="AG55" s="191">
        <v>42251.549398148149</v>
      </c>
    </row>
    <row r="56" spans="2:33" ht="61.5" hidden="1">
      <c r="B56" s="128" t="s">
        <v>60</v>
      </c>
      <c r="C56" s="144">
        <f>IFERROR(VLOOKUP(B56,Emission[],8,FALSE),0)</f>
        <v>173.41176999999999</v>
      </c>
      <c r="D56" s="73">
        <f>IFERROR(IF(P56&lt;&gt;"NA",P56,IF(G56&lt;&gt;Data!$B$11,(E56-C56)/(E$13-C$13)*(D$13-C$13)+C56,'INDC Analysis'!W56)),C56)</f>
        <v>192.94945857142858</v>
      </c>
      <c r="E56" s="73">
        <f>IFERROR(IF(U56&lt;&gt;"NA",U56,IF(G56&lt;&gt;Data!$B$11,(D56-C56)*(E$13-D$13)/(D$13-C$13)+D56,X56)),C56)</f>
        <v>209.2308657142857</v>
      </c>
      <c r="F56" s="246"/>
      <c r="G56" s="73" t="s">
        <v>347</v>
      </c>
      <c r="H56" s="206"/>
      <c r="I56" s="73"/>
      <c r="J56" s="73" t="str">
        <f>IFERROR(VLOOKUP(B56,Emission[],MATCH(I56,Data!$D$9:$K$9,0),FALSE),"")</f>
        <v/>
      </c>
      <c r="K56" s="73">
        <f>SUMPRODUCT((Economie[Country]=B56)*(Economie[Year]=I56)*(Economie[GDP-PPP (Billion Intl$ (2011))]))</f>
        <v>0</v>
      </c>
      <c r="L56" s="206"/>
      <c r="M56" s="73"/>
      <c r="N56" s="73"/>
      <c r="O56" s="73"/>
      <c r="P56" s="76" t="str">
        <f>IFERROR(IF(G56=Data!$B$13,IF(N56&lt;&gt;"",O56/K56*J56*N56,"NA"),IF(M56&lt;&gt;"",J56*(1-M56),"NA")),"NA")</f>
        <v>NA</v>
      </c>
      <c r="Q56" s="206"/>
      <c r="R56" s="73"/>
      <c r="S56" s="73"/>
      <c r="T56" s="73"/>
      <c r="U56" s="76" t="str">
        <f>IFERROR(IF(G56=Data!$B$13,IF(S56&lt;&gt;"",T56/K56*J56*(1-S56),"NA"),IF(R56&lt;&gt;"",J56*(1-R56),"NA")),"NA")</f>
        <v>NA</v>
      </c>
      <c r="V56" s="206"/>
      <c r="W56" s="176">
        <f>MAX(VLOOKUP($B56,Emission[],9,FALSE),C56)</f>
        <v>192.94945857142858</v>
      </c>
      <c r="X56" s="176">
        <f>MAX(VLOOKUP($B56,Emission[],10,FALSE),C56)</f>
        <v>209.2308657142857</v>
      </c>
      <c r="Y56" s="206"/>
      <c r="Z56" s="91"/>
      <c r="AA56" s="211"/>
      <c r="AB56" s="251" t="s">
        <v>206</v>
      </c>
      <c r="AC56" s="55" t="s">
        <v>4</v>
      </c>
      <c r="AD56" s="55" t="s">
        <v>5</v>
      </c>
      <c r="AE56" s="55"/>
      <c r="AF56" s="55" t="s">
        <v>507</v>
      </c>
      <c r="AG56" s="191">
        <v>42254.367152777777</v>
      </c>
    </row>
    <row r="57" spans="2:33" ht="61.5" hidden="1">
      <c r="B57" s="128" t="s">
        <v>147</v>
      </c>
      <c r="C57" s="144">
        <f>IFERROR(VLOOKUP(B57,Emission[],8,FALSE),0)</f>
        <v>167.29755</v>
      </c>
      <c r="D57" s="73">
        <f>IFERROR(IF(P57&lt;&gt;"NA",P57,IF(G57&lt;&gt;Data!$B$11,(E57-C57)/(E$13-C$13)*(D$13-C$13)+C57,'INDC Analysis'!W57)),C57)</f>
        <v>185.18083285714286</v>
      </c>
      <c r="E57" s="73">
        <f>IFERROR(IF(U57&lt;&gt;"NA",U57,IF(G57&lt;&gt;Data!$B$11,(D57-C57)*(E$13-D$13)/(D$13-C$13)+D57,X57)),C57)</f>
        <v>200.0835685714286</v>
      </c>
      <c r="F57" s="246"/>
      <c r="G57" s="73" t="s">
        <v>347</v>
      </c>
      <c r="H57" s="206"/>
      <c r="I57" s="73"/>
      <c r="J57" s="73" t="str">
        <f>IFERROR(VLOOKUP(B57,Emission[],MATCH(I57,Data!$D$9:$K$9,0),FALSE),"")</f>
        <v/>
      </c>
      <c r="K57" s="73">
        <f>SUMPRODUCT((Economie[Country]=B57)*(Economie[Year]=I57)*(Economie[GDP-PPP (Billion Intl$ (2011))]))</f>
        <v>0</v>
      </c>
      <c r="L57" s="206"/>
      <c r="M57" s="73"/>
      <c r="N57" s="73"/>
      <c r="O57" s="73"/>
      <c r="P57" s="76" t="str">
        <f>IFERROR(IF(G57=Data!$B$13,IF(N57&lt;&gt;"",O57/K57*J57*N57,"NA"),IF(M57&lt;&gt;"",J57*(1-M57),"NA")),"NA")</f>
        <v>NA</v>
      </c>
      <c r="Q57" s="206"/>
      <c r="R57" s="73"/>
      <c r="S57" s="73"/>
      <c r="T57" s="73"/>
      <c r="U57" s="76" t="str">
        <f>IFERROR(IF(G57=Data!$B$13,IF(S57&lt;&gt;"",T57/K57*J57*(1-S57),"NA"),IF(R57&lt;&gt;"",J57*(1-R57),"NA")),"NA")</f>
        <v>NA</v>
      </c>
      <c r="V57" s="206"/>
      <c r="W57" s="176">
        <f>MAX(VLOOKUP($B57,Emission[],9,FALSE),C57)</f>
        <v>185.18083285714286</v>
      </c>
      <c r="X57" s="176">
        <f>MAX(VLOOKUP($B57,Emission[],10,FALSE),C57)</f>
        <v>200.0835685714286</v>
      </c>
      <c r="Y57" s="206"/>
      <c r="Z57" s="91"/>
      <c r="AA57" s="211"/>
      <c r="AB57" s="251" t="s">
        <v>357</v>
      </c>
      <c r="AC57" s="55" t="s">
        <v>4</v>
      </c>
      <c r="AD57" s="55" t="s">
        <v>5</v>
      </c>
      <c r="AE57" s="55"/>
      <c r="AF57" s="55" t="s">
        <v>6</v>
      </c>
      <c r="AG57" s="191">
        <v>42278.459398148145</v>
      </c>
    </row>
    <row r="58" spans="2:33" ht="73.8" hidden="1">
      <c r="B58" s="128" t="s">
        <v>107</v>
      </c>
      <c r="C58" s="144">
        <f>IFERROR(VLOOKUP(B58,Emission[],8,FALSE),0)</f>
        <v>161.71874</v>
      </c>
      <c r="D58" s="73">
        <f>IFERROR(IF(P58&lt;&gt;"NA",P58,IF(G58&lt;&gt;Data!$B$11,(E58-C58)/(E$13-C$13)*(D$13-C$13)+C58,'INDC Analysis'!W58)),C58)</f>
        <v>254.52496571428571</v>
      </c>
      <c r="E58" s="73">
        <f>IFERROR(IF(U58&lt;&gt;"NA",U58,IF(G58&lt;&gt;Data!$B$11,(D58-C58)*(E$13-D$13)/(D$13-C$13)+D58,X58)),C58)</f>
        <v>331.8634871428572</v>
      </c>
      <c r="F58" s="246"/>
      <c r="G58" s="73" t="s">
        <v>347</v>
      </c>
      <c r="H58" s="206"/>
      <c r="I58" s="73"/>
      <c r="J58" s="73" t="str">
        <f>IFERROR(VLOOKUP(B58,Emission[],MATCH(I58,Data!$D$9:$K$9,0),FALSE),"")</f>
        <v/>
      </c>
      <c r="K58" s="73">
        <f>SUMPRODUCT((Economie[Country]=B58)*(Economie[Year]=I58)*(Economie[GDP-PPP (Billion Intl$ (2011))]))</f>
        <v>0</v>
      </c>
      <c r="L58" s="206"/>
      <c r="M58" s="73"/>
      <c r="N58" s="73"/>
      <c r="O58" s="73"/>
      <c r="P58" s="76" t="str">
        <f>IFERROR(IF(G58=Data!$B$13,IF(N58&lt;&gt;"",O58/K58*J58*N58,"NA"),IF(M58&lt;&gt;"",J58*(1-M58),"NA")),"NA")</f>
        <v>NA</v>
      </c>
      <c r="Q58" s="206"/>
      <c r="R58" s="73"/>
      <c r="S58" s="73"/>
      <c r="T58" s="73"/>
      <c r="U58" s="76" t="str">
        <f>IFERROR(IF(G58=Data!$B$13,IF(S58&lt;&gt;"",T58/K58*J58*(1-S58),"NA"),IF(R58&lt;&gt;"",J58*(1-R58),"NA")),"NA")</f>
        <v>NA</v>
      </c>
      <c r="V58" s="206"/>
      <c r="W58" s="176">
        <f>MAX(VLOOKUP($B58,Emission[],9,FALSE),C58)</f>
        <v>254.52496571428571</v>
      </c>
      <c r="X58" s="176">
        <f>MAX(VLOOKUP($B58,Emission[],10,FALSE),C58)</f>
        <v>331.8634871428572</v>
      </c>
      <c r="Y58" s="206"/>
      <c r="Z58" s="91"/>
      <c r="AA58" s="211"/>
      <c r="AB58" s="251" t="s">
        <v>228</v>
      </c>
      <c r="AC58" s="55" t="s">
        <v>30</v>
      </c>
      <c r="AD58" s="55" t="s">
        <v>31</v>
      </c>
      <c r="AE58" s="55"/>
      <c r="AF58" s="55" t="s">
        <v>6</v>
      </c>
      <c r="AG58" s="191">
        <v>42278.475358796299</v>
      </c>
    </row>
    <row r="59" spans="2:33" hidden="1">
      <c r="B59" s="128" t="s">
        <v>299</v>
      </c>
      <c r="C59" s="144">
        <f>IFERROR(VLOOKUP(B59,Emission[],8,FALSE),0)</f>
        <v>155.52951000000002</v>
      </c>
      <c r="D59" s="73">
        <f>IFERROR(IF(P59&lt;&gt;"NA",P59,IF(G59&lt;&gt;Data!$B$11,(E59-C59)/(E$13-C$13)*(D$13-C$13)+C59,'INDC Analysis'!W59)),C59)</f>
        <v>182.03049000000004</v>
      </c>
      <c r="E59" s="73">
        <f>IFERROR(IF(U59&lt;&gt;"NA",U59,IF(G59&lt;&gt;Data!$B$11,(D59-C59)*(E$13-D$13)/(D$13-C$13)+D59,X59)),C59)</f>
        <v>204.11464000000007</v>
      </c>
      <c r="F59" s="246"/>
      <c r="G59" s="73" t="s">
        <v>347</v>
      </c>
      <c r="H59" s="206"/>
      <c r="I59" s="73"/>
      <c r="J59" s="73" t="str">
        <f>IFERROR(VLOOKUP(B59,Emission[],MATCH(I59,Data!$D$9:$K$9,0),FALSE),"")</f>
        <v/>
      </c>
      <c r="K59" s="73">
        <f>SUMPRODUCT((Economie[Country]=B59)*(Economie[Year]=I59)*(Economie[GDP-PPP (Billion Intl$ (2011))]))</f>
        <v>0</v>
      </c>
      <c r="L59" s="206"/>
      <c r="M59" s="73"/>
      <c r="N59" s="73"/>
      <c r="O59" s="73"/>
      <c r="P59" s="76" t="str">
        <f>IFERROR(IF(G59=Data!$B$13,IF(N59&lt;&gt;"",O59/K59*J59*N59,"NA"),IF(M59&lt;&gt;"",J59*(1-M59),"NA")),"NA")</f>
        <v>NA</v>
      </c>
      <c r="Q59" s="206"/>
      <c r="R59" s="73"/>
      <c r="S59" s="73"/>
      <c r="T59" s="73"/>
      <c r="U59" s="76" t="str">
        <f>IFERROR(IF(G59=Data!$B$13,IF(S59&lt;&gt;"",T59/K59*J59*(1-S59),"NA"),IF(R59&lt;&gt;"",J59*(1-R59),"NA")),"NA")</f>
        <v>NA</v>
      </c>
      <c r="V59" s="206"/>
      <c r="W59" s="176">
        <f>MAX(VLOOKUP($B59,Emission[],9,FALSE),C59)</f>
        <v>182.03049000000004</v>
      </c>
      <c r="X59" s="176">
        <f>MAX(VLOOKUP($B59,Emission[],10,FALSE),C59)</f>
        <v>204.11464000000007</v>
      </c>
      <c r="Y59" s="206"/>
      <c r="Z59" s="169" t="s">
        <v>484</v>
      </c>
      <c r="AA59" s="211"/>
      <c r="AB59" s="251"/>
      <c r="AC59" s="55"/>
      <c r="AD59" s="55"/>
      <c r="AE59" s="55"/>
      <c r="AF59" s="55"/>
      <c r="AG59" s="191"/>
    </row>
    <row r="60" spans="2:33" ht="159.9" hidden="1">
      <c r="B60" s="128" t="s">
        <v>44</v>
      </c>
      <c r="C60" s="144">
        <f>IFERROR(VLOOKUP(B60,Emission[],8,FALSE),0)</f>
        <v>127.39959</v>
      </c>
      <c r="D60" s="73">
        <f>IFERROR(IF(P60&lt;&gt;"NA",P60,IF(G60&lt;&gt;Data!$B$11,(E60-C60)/(E$13-C$13)*(D$13-C$13)+C60,'INDC Analysis'!W60)),C60)</f>
        <v>149.81138999999999</v>
      </c>
      <c r="E60" s="73">
        <f>IFERROR(IF(U60&lt;&gt;"NA",U60,IF(G60&lt;&gt;Data!$B$11,(D60-C60)*(E$13-D$13)/(D$13-C$13)+D60,X60)),C60)</f>
        <v>168.48788999999999</v>
      </c>
      <c r="F60" s="246"/>
      <c r="G60" s="73" t="s">
        <v>347</v>
      </c>
      <c r="H60" s="206"/>
      <c r="I60" s="73"/>
      <c r="J60" s="73" t="str">
        <f>IFERROR(VLOOKUP(B60,Emission[],MATCH(I60,Data!$D$9:$K$9,0),FALSE),"")</f>
        <v/>
      </c>
      <c r="K60" s="73">
        <f>SUMPRODUCT((Economie[Country]=B60)*(Economie[Year]=I60)*(Economie[GDP-PPP (Billion Intl$ (2011))]))</f>
        <v>0</v>
      </c>
      <c r="L60" s="206"/>
      <c r="M60" s="73"/>
      <c r="N60" s="73"/>
      <c r="O60" s="73"/>
      <c r="P60" s="76" t="str">
        <f>IFERROR(IF(G60=Data!$B$13,IF(N60&lt;&gt;"",O60/K60*J60*N60,"NA"),IF(M60&lt;&gt;"",J60*(1-M60),"NA")),"NA")</f>
        <v>NA</v>
      </c>
      <c r="Q60" s="206"/>
      <c r="R60" s="73"/>
      <c r="S60" s="73"/>
      <c r="T60" s="73"/>
      <c r="U60" s="76" t="str">
        <f>IFERROR(IF(G60=Data!$B$13,IF(S60&lt;&gt;"",T60/K60*J60*(1-S60),"NA"),IF(R60&lt;&gt;"",J60*(1-R60),"NA")),"NA")</f>
        <v>NA</v>
      </c>
      <c r="V60" s="206"/>
      <c r="W60" s="176">
        <f>MAX(VLOOKUP($B60,Emission[],9,FALSE),C60)</f>
        <v>149.81138999999999</v>
      </c>
      <c r="X60" s="176">
        <f>MAX(VLOOKUP($B60,Emission[],10,FALSE),C60)</f>
        <v>168.48788999999999</v>
      </c>
      <c r="Y60" s="206"/>
      <c r="Z60" s="91"/>
      <c r="AA60" s="211"/>
      <c r="AB60" s="251" t="s">
        <v>203</v>
      </c>
      <c r="AC60" s="55" t="s">
        <v>4</v>
      </c>
      <c r="AD60" s="55" t="s">
        <v>5</v>
      </c>
      <c r="AE60" s="55"/>
      <c r="AF60" s="55" t="s">
        <v>6</v>
      </c>
      <c r="AG60" s="191">
        <v>42277.624756944446</v>
      </c>
    </row>
    <row r="61" spans="2:33" ht="61.5" hidden="1">
      <c r="B61" s="128" t="s">
        <v>56</v>
      </c>
      <c r="C61" s="144">
        <f>IFERROR(VLOOKUP(B61,Emission[],8,FALSE),0)</f>
        <v>120.68789</v>
      </c>
      <c r="D61" s="73">
        <f>IFERROR(IF(P61&lt;&gt;"NA",P61,IF(G61&lt;&gt;Data!$B$11,(E61-C61)/(E$13-C$13)*(D$13-C$13)+C61,'INDC Analysis'!W61)),C61)</f>
        <v>137.05384142857142</v>
      </c>
      <c r="E61" s="73">
        <f>IFERROR(IF(U61&lt;&gt;"NA",U61,IF(G61&lt;&gt;Data!$B$11,(D61-C61)*(E$13-D$13)/(D$13-C$13)+D61,X61)),C61)</f>
        <v>150.69213428571427</v>
      </c>
      <c r="F61" s="246"/>
      <c r="G61" s="73" t="s">
        <v>347</v>
      </c>
      <c r="H61" s="206"/>
      <c r="I61" s="73"/>
      <c r="J61" s="73" t="str">
        <f>IFERROR(VLOOKUP(B61,Emission[],MATCH(I61,Data!$D$9:$K$9,0),FALSE),"")</f>
        <v/>
      </c>
      <c r="K61" s="73">
        <f>SUMPRODUCT((Economie[Country]=B61)*(Economie[Year]=I61)*(Economie[GDP-PPP (Billion Intl$ (2011))]))</f>
        <v>0</v>
      </c>
      <c r="L61" s="206"/>
      <c r="M61" s="73"/>
      <c r="N61" s="73"/>
      <c r="O61" s="73"/>
      <c r="P61" s="76" t="str">
        <f>IFERROR(IF(G61=Data!$B$13,IF(N61&lt;&gt;"",O61/K61*J61*N61,"NA"),IF(M61&lt;&gt;"",J61*(1-M61),"NA")),"NA")</f>
        <v>NA</v>
      </c>
      <c r="Q61" s="206"/>
      <c r="R61" s="73"/>
      <c r="S61" s="73"/>
      <c r="T61" s="73"/>
      <c r="U61" s="76" t="str">
        <f>IFERROR(IF(G61=Data!$B$13,IF(S61&lt;&gt;"",T61/K61*J61*(1-S61),"NA"),IF(R61&lt;&gt;"",J61*(1-R61),"NA")),"NA")</f>
        <v>NA</v>
      </c>
      <c r="V61" s="206"/>
      <c r="W61" s="176">
        <f>MAX(VLOOKUP($B61,Emission[],9,FALSE),C61)</f>
        <v>137.05384142857142</v>
      </c>
      <c r="X61" s="176">
        <f>MAX(VLOOKUP($B61,Emission[],10,FALSE),C61)</f>
        <v>150.69213428571427</v>
      </c>
      <c r="Y61" s="206"/>
      <c r="Z61" s="91"/>
      <c r="AA61" s="211"/>
      <c r="AB61" s="251" t="s">
        <v>361</v>
      </c>
      <c r="AC61" s="55" t="s">
        <v>28</v>
      </c>
      <c r="AD61" s="55" t="s">
        <v>57</v>
      </c>
      <c r="AE61" s="55"/>
      <c r="AF61" s="55" t="s">
        <v>6</v>
      </c>
      <c r="AG61" s="191">
        <v>42276.104351851849</v>
      </c>
    </row>
    <row r="62" spans="2:33" ht="49.2" hidden="1">
      <c r="B62" s="128" t="s">
        <v>113</v>
      </c>
      <c r="C62" s="144">
        <f>IFERROR(VLOOKUP(B62,Emission[],8,FALSE),0)</f>
        <v>117.93260000000001</v>
      </c>
      <c r="D62" s="73">
        <f>IFERROR(IF(P62&lt;&gt;"NA",P62,IF(G62&lt;&gt;Data!$B$11,(E62-C62)/(E$13-C$13)*(D$13-C$13)+C62,'INDC Analysis'!W62)),C62)</f>
        <v>117.93260000000001</v>
      </c>
      <c r="E62" s="73">
        <f>IFERROR(IF(U62&lt;&gt;"NA",U62,IF(G62&lt;&gt;Data!$B$11,(D62-C62)*(E$13-D$13)/(D$13-C$13)+D62,X62)),C62)</f>
        <v>117.93260000000001</v>
      </c>
      <c r="F62" s="246"/>
      <c r="G62" s="73" t="s">
        <v>347</v>
      </c>
      <c r="H62" s="206"/>
      <c r="I62" s="73"/>
      <c r="J62" s="73" t="str">
        <f>IFERROR(VLOOKUP(B62,Emission[],MATCH(I62,Data!$D$9:$K$9,0),FALSE),"")</f>
        <v/>
      </c>
      <c r="K62" s="73">
        <f>SUMPRODUCT((Economie[Country]=B62)*(Economie[Year]=I62)*(Economie[GDP-PPP (Billion Intl$ (2011))]))</f>
        <v>0</v>
      </c>
      <c r="L62" s="206"/>
      <c r="M62" s="73"/>
      <c r="N62" s="73"/>
      <c r="O62" s="73"/>
      <c r="P62" s="76" t="str">
        <f>IFERROR(IF(G62=Data!$B$13,IF(N62&lt;&gt;"",O62/K62*J62*N62,"NA"),IF(M62&lt;&gt;"",J62*(1-M62),"NA")),"NA")</f>
        <v>NA</v>
      </c>
      <c r="Q62" s="206"/>
      <c r="R62" s="73"/>
      <c r="S62" s="73"/>
      <c r="T62" s="73"/>
      <c r="U62" s="76" t="str">
        <f>IFERROR(IF(G62=Data!$B$13,IF(S62&lt;&gt;"",T62/K62*J62*(1-S62),"NA"),IF(R62&lt;&gt;"",J62*(1-R62),"NA")),"NA")</f>
        <v>NA</v>
      </c>
      <c r="V62" s="206"/>
      <c r="W62" s="176">
        <f>MAX(VLOOKUP($B62,Emission[],9,FALSE),C62)</f>
        <v>117.93260000000001</v>
      </c>
      <c r="X62" s="176">
        <f>MAX(VLOOKUP($B62,Emission[],10,FALSE),C62)</f>
        <v>117.93260000000001</v>
      </c>
      <c r="Y62" s="206"/>
      <c r="Z62" s="91"/>
      <c r="AA62" s="211"/>
      <c r="AB62" s="251" t="s">
        <v>362</v>
      </c>
      <c r="AC62" s="55" t="s">
        <v>4</v>
      </c>
      <c r="AD62" s="55" t="s">
        <v>5</v>
      </c>
      <c r="AE62" s="55"/>
      <c r="AF62" s="55" t="s">
        <v>6</v>
      </c>
      <c r="AG62" s="191">
        <v>42271.450138888889</v>
      </c>
    </row>
    <row r="63" spans="2:33" hidden="1">
      <c r="B63" s="128" t="s">
        <v>392</v>
      </c>
      <c r="C63" s="144">
        <f>IFERROR(VLOOKUP(B63,Emission[],8,FALSE),0)</f>
        <v>109.89496000000001</v>
      </c>
      <c r="D63" s="73">
        <f>IFERROR(IF(P63&lt;&gt;"NA",P63,IF(G63&lt;&gt;Data!$B$11,(E63-C63)/(E$13-C$13)*(D$13-C$13)+C63,'INDC Analysis'!W63)),C63)</f>
        <v>112.75590571428573</v>
      </c>
      <c r="E63" s="73">
        <f>IFERROR(IF(U63&lt;&gt;"NA",U63,IF(G63&lt;&gt;Data!$B$11,(D63-C63)*(E$13-D$13)/(D$13-C$13)+D63,X63)),C63)</f>
        <v>115.14002714285716</v>
      </c>
      <c r="F63" s="246"/>
      <c r="G63" s="73" t="s">
        <v>347</v>
      </c>
      <c r="H63" s="206"/>
      <c r="I63" s="73"/>
      <c r="J63" s="73" t="str">
        <f>IFERROR(VLOOKUP(B63,Emission[],MATCH(I63,Data!$D$9:$K$9,0),FALSE),"")</f>
        <v/>
      </c>
      <c r="K63" s="73">
        <f>SUMPRODUCT((Economie[Country]=B63)*(Economie[Year]=I63)*(Economie[GDP-PPP (Billion Intl$ (2011))]))</f>
        <v>0</v>
      </c>
      <c r="L63" s="206"/>
      <c r="M63" s="73"/>
      <c r="N63" s="73"/>
      <c r="O63" s="73"/>
      <c r="P63" s="76" t="str">
        <f>IFERROR(IF(G63=Data!$B$13,IF(N63&lt;&gt;"",O63/K63*J63*N63,"NA"),IF(M63&lt;&gt;"",J63*(1-M63),"NA")),"NA")</f>
        <v>NA</v>
      </c>
      <c r="Q63" s="206"/>
      <c r="R63" s="73"/>
      <c r="S63" s="73"/>
      <c r="T63" s="73"/>
      <c r="U63" s="76" t="str">
        <f>IFERROR(IF(G63=Data!$B$13,IF(S63&lt;&gt;"",T63/K63*J63*(1-S63),"NA"),IF(R63&lt;&gt;"",J63*(1-R63),"NA")),"NA")</f>
        <v>NA</v>
      </c>
      <c r="V63" s="206"/>
      <c r="W63" s="176">
        <f>MAX(VLOOKUP($B63,Emission[],9,FALSE),C63)</f>
        <v>112.75590571428573</v>
      </c>
      <c r="X63" s="176">
        <f>MAX(VLOOKUP($B63,Emission[],10,FALSE),C63)</f>
        <v>115.14002714285716</v>
      </c>
      <c r="Y63" s="206"/>
      <c r="Z63" s="169" t="s">
        <v>484</v>
      </c>
      <c r="AA63" s="211"/>
      <c r="AB63" s="251"/>
      <c r="AC63" s="55"/>
      <c r="AD63" s="55"/>
      <c r="AE63" s="55"/>
      <c r="AF63" s="55"/>
      <c r="AG63" s="191"/>
    </row>
    <row r="64" spans="2:33" hidden="1">
      <c r="B64" s="128" t="s">
        <v>55</v>
      </c>
      <c r="C64" s="144">
        <f>IFERROR(VLOOKUP(B64,Emission[],8,FALSE),0)</f>
        <v>109.79602</v>
      </c>
      <c r="D64" s="73">
        <f>IFERROR(IF(P64&lt;&gt;"NA",P64,IF(G64&lt;&gt;Data!$B$11,(E64-C64)/(E$13-C$13)*(D$13-C$13)+C64,'INDC Analysis'!W64)),C64)</f>
        <v>109.79602</v>
      </c>
      <c r="E64" s="73">
        <f>IFERROR(IF(U64&lt;&gt;"NA",U64,IF(G64&lt;&gt;Data!$B$11,(D64-C64)*(E$13-D$13)/(D$13-C$13)+D64,X64)),C64)</f>
        <v>109.79602</v>
      </c>
      <c r="F64" s="246"/>
      <c r="G64" s="73" t="s">
        <v>347</v>
      </c>
      <c r="H64" s="206"/>
      <c r="I64" s="73"/>
      <c r="J64" s="73" t="str">
        <f>IFERROR(VLOOKUP(B64,Emission[],MATCH(I64,Data!$D$9:$K$9,0),FALSE),"")</f>
        <v/>
      </c>
      <c r="K64" s="73">
        <f>SUMPRODUCT((Economie[Country]=B64)*(Economie[Year]=I64)*(Economie[GDP-PPP (Billion Intl$ (2011))]))</f>
        <v>0</v>
      </c>
      <c r="L64" s="206"/>
      <c r="M64" s="73"/>
      <c r="N64" s="73"/>
      <c r="O64" s="73"/>
      <c r="P64" s="76" t="str">
        <f>IFERROR(IF(G64=Data!$B$13,IF(N64&lt;&gt;"",O64/K64*J64*N64,"NA"),IF(M64&lt;&gt;"",J64*(1-M64),"NA")),"NA")</f>
        <v>NA</v>
      </c>
      <c r="Q64" s="206"/>
      <c r="R64" s="73"/>
      <c r="S64" s="73"/>
      <c r="T64" s="73"/>
      <c r="U64" s="76" t="str">
        <f>IFERROR(IF(G64=Data!$B$13,IF(S64&lt;&gt;"",T64/K64*J64*(1-S64),"NA"),IF(R64&lt;&gt;"",J64*(1-R64),"NA")),"NA")</f>
        <v>NA</v>
      </c>
      <c r="V64" s="206"/>
      <c r="W64" s="176">
        <f>MAX(VLOOKUP($B64,Emission[],9,FALSE),C64)</f>
        <v>109.79602</v>
      </c>
      <c r="X64" s="176">
        <f>MAX(VLOOKUP($B64,Emission[],10,FALSE),C64)</f>
        <v>109.79602</v>
      </c>
      <c r="Y64" s="206"/>
      <c r="Z64" s="91"/>
      <c r="AA64" s="211"/>
      <c r="AB64" s="251" t="s">
        <v>364</v>
      </c>
      <c r="AC64" s="55" t="s">
        <v>4</v>
      </c>
      <c r="AD64" s="55" t="s">
        <v>5</v>
      </c>
      <c r="AE64" s="55" t="s">
        <v>205</v>
      </c>
      <c r="AF64" s="55" t="s">
        <v>6</v>
      </c>
      <c r="AG64" s="191">
        <v>42275.853101851855</v>
      </c>
    </row>
    <row r="65" spans="2:33" ht="73.8" hidden="1">
      <c r="B65" s="128" t="s">
        <v>27</v>
      </c>
      <c r="C65" s="144">
        <f>IFERROR(VLOOKUP(B65,Emission[],8,FALSE),0)</f>
        <v>109.64724000000001</v>
      </c>
      <c r="D65" s="73">
        <f>IFERROR(IF(P65&lt;&gt;"NA",P65,IF(G65&lt;&gt;Data!$B$11,(E65-C65)/(E$13-C$13)*(D$13-C$13)+C65,'INDC Analysis'!W65)),C65)</f>
        <v>126.49654285714287</v>
      </c>
      <c r="E65" s="73">
        <f>IFERROR(IF(U65&lt;&gt;"NA",U65,IF(G65&lt;&gt;Data!$B$11,(D65-C65)*(E$13-D$13)/(D$13-C$13)+D65,X65)),C65)</f>
        <v>140.53762857142857</v>
      </c>
      <c r="F65" s="246"/>
      <c r="G65" s="73" t="s">
        <v>347</v>
      </c>
      <c r="H65" s="206"/>
      <c r="I65" s="73"/>
      <c r="J65" s="73" t="str">
        <f>IFERROR(VLOOKUP(B65,Emission[],MATCH(I65,Data!$D$9:$K$9,0),FALSE),"")</f>
        <v/>
      </c>
      <c r="K65" s="73">
        <f>SUMPRODUCT((Economie[Country]=B65)*(Economie[Year]=I65)*(Economie[GDP-PPP (Billion Intl$ (2011))]))</f>
        <v>0</v>
      </c>
      <c r="L65" s="206"/>
      <c r="M65" s="73"/>
      <c r="N65" s="73"/>
      <c r="O65" s="73"/>
      <c r="P65" s="76" t="str">
        <f>IFERROR(IF(G65=Data!$B$13,IF(N65&lt;&gt;"",O65/K65*J65*N65,"NA"),IF(M65&lt;&gt;"",J65*(1-M65),"NA")),"NA")</f>
        <v>NA</v>
      </c>
      <c r="Q65" s="206"/>
      <c r="R65" s="73"/>
      <c r="S65" s="73"/>
      <c r="T65" s="73"/>
      <c r="U65" s="76" t="str">
        <f>IFERROR(IF(G65=Data!$B$13,IF(S65&lt;&gt;"",T65/K65*J65*(1-S65),"NA"),IF(R65&lt;&gt;"",J65*(1-R65),"NA")),"NA")</f>
        <v>NA</v>
      </c>
      <c r="V65" s="206"/>
      <c r="W65" s="176">
        <f>MAX(VLOOKUP($B65,Emission[],9,FALSE),C65)</f>
        <v>126.49654285714287</v>
      </c>
      <c r="X65" s="176">
        <f>MAX(VLOOKUP($B65,Emission[],10,FALSE),C65)</f>
        <v>140.53762857142857</v>
      </c>
      <c r="Y65" s="206"/>
      <c r="Z65" s="91"/>
      <c r="AA65" s="211"/>
      <c r="AB65" s="251" t="s">
        <v>200</v>
      </c>
      <c r="AC65" s="55" t="s">
        <v>28</v>
      </c>
      <c r="AD65" s="55" t="s">
        <v>20</v>
      </c>
      <c r="AE65" s="55"/>
      <c r="AF65" s="55" t="s">
        <v>6</v>
      </c>
      <c r="AG65" s="191">
        <v>42272.797326388885</v>
      </c>
    </row>
    <row r="66" spans="2:33" hidden="1">
      <c r="B66" s="128" t="s">
        <v>84</v>
      </c>
      <c r="C66" s="144">
        <f>IFERROR(VLOOKUP(B66,Emission[],8,FALSE),0)</f>
        <v>107.78429</v>
      </c>
      <c r="D66" s="73">
        <f>IFERROR(IF(P66&lt;&gt;"NA",P66,IF(G66&lt;&gt;Data!$B$11,(E66-C66)/(E$13-C$13)*(D$13-C$13)+C66,'INDC Analysis'!W66)),C66)</f>
        <v>107.78429</v>
      </c>
      <c r="E66" s="73">
        <f>IFERROR(IF(U66&lt;&gt;"NA",U66,IF(G66&lt;&gt;Data!$B$11,(D66-C66)*(E$13-D$13)/(D$13-C$13)+D66,X66)),C66)</f>
        <v>107.78429</v>
      </c>
      <c r="F66" s="246"/>
      <c r="G66" s="73" t="s">
        <v>347</v>
      </c>
      <c r="H66" s="206"/>
      <c r="I66" s="73"/>
      <c r="J66" s="73" t="str">
        <f>IFERROR(VLOOKUP(B66,Emission[],MATCH(I66,Data!$D$9:$K$9,0),FALSE),"")</f>
        <v/>
      </c>
      <c r="K66" s="73">
        <f>SUMPRODUCT((Economie[Country]=B66)*(Economie[Year]=I66)*(Economie[GDP-PPP (Billion Intl$ (2011))]))</f>
        <v>0</v>
      </c>
      <c r="L66" s="206"/>
      <c r="M66" s="73"/>
      <c r="N66" s="73"/>
      <c r="O66" s="73"/>
      <c r="P66" s="76" t="str">
        <f>IFERROR(IF(G66=Data!$B$13,IF(N66&lt;&gt;"",O66/K66*J66*N66,"NA"),IF(M66&lt;&gt;"",J66*(1-M66),"NA")),"NA")</f>
        <v>NA</v>
      </c>
      <c r="Q66" s="206"/>
      <c r="R66" s="73"/>
      <c r="S66" s="73"/>
      <c r="T66" s="73"/>
      <c r="U66" s="76" t="str">
        <f>IFERROR(IF(G66=Data!$B$13,IF(S66&lt;&gt;"",T66/K66*J66*(1-S66),"NA"),IF(R66&lt;&gt;"",J66*(1-R66),"NA")),"NA")</f>
        <v>NA</v>
      </c>
      <c r="V66" s="206"/>
      <c r="W66" s="176">
        <f>MAX(VLOOKUP($B66,Emission[],9,FALSE),C66)</f>
        <v>107.78429</v>
      </c>
      <c r="X66" s="176">
        <f>MAX(VLOOKUP($B66,Emission[],10,FALSE),C66)</f>
        <v>107.78429</v>
      </c>
      <c r="Y66" s="206"/>
      <c r="Z66" s="91"/>
      <c r="AA66" s="211"/>
      <c r="AB66" s="251" t="s">
        <v>85</v>
      </c>
      <c r="AC66" s="55" t="s">
        <v>4</v>
      </c>
      <c r="AD66" s="55" t="s">
        <v>5</v>
      </c>
      <c r="AE66" s="55"/>
      <c r="AF66" s="55" t="s">
        <v>6</v>
      </c>
      <c r="AG66" s="191">
        <v>42270.878472222219</v>
      </c>
    </row>
    <row r="67" spans="2:33" hidden="1">
      <c r="B67" s="128" t="s">
        <v>303</v>
      </c>
      <c r="C67" s="144">
        <f>IFERROR(VLOOKUP(B67,Emission[],8,FALSE),0)</f>
        <v>103.15512</v>
      </c>
      <c r="D67" s="73">
        <f>IFERROR(IF(P67&lt;&gt;"NA",P67,IF(G67&lt;&gt;Data!$B$11,(E67-C67)/(E$13-C$13)*(D$13-C$13)+C67,'INDC Analysis'!W67)),C67)</f>
        <v>138.9548057142857</v>
      </c>
      <c r="E67" s="73">
        <f>IFERROR(IF(U67&lt;&gt;"NA",U67,IF(G67&lt;&gt;Data!$B$11,(D67-C67)*(E$13-D$13)/(D$13-C$13)+D67,X67)),C67)</f>
        <v>168.78787714285713</v>
      </c>
      <c r="F67" s="246"/>
      <c r="G67" s="73" t="s">
        <v>347</v>
      </c>
      <c r="H67" s="206"/>
      <c r="I67" s="73"/>
      <c r="J67" s="73" t="str">
        <f>IFERROR(VLOOKUP(B67,Emission[],MATCH(I67,Data!$D$9:$K$9,0),FALSE),"")</f>
        <v/>
      </c>
      <c r="K67" s="73">
        <f>SUMPRODUCT((Economie[Country]=B67)*(Economie[Year]=I67)*(Economie[GDP-PPP (Billion Intl$ (2011))]))</f>
        <v>0</v>
      </c>
      <c r="L67" s="206"/>
      <c r="M67" s="73"/>
      <c r="N67" s="73"/>
      <c r="O67" s="73"/>
      <c r="P67" s="76" t="str">
        <f>IFERROR(IF(G67=Data!$B$13,IF(N67&lt;&gt;"",O67/K67*J67*N67,"NA"),IF(M67&lt;&gt;"",J67*(1-M67),"NA")),"NA")</f>
        <v>NA</v>
      </c>
      <c r="Q67" s="206"/>
      <c r="R67" s="73"/>
      <c r="S67" s="73"/>
      <c r="T67" s="73"/>
      <c r="U67" s="76" t="str">
        <f>IFERROR(IF(G67=Data!$B$13,IF(S67&lt;&gt;"",T67/K67*J67*(1-S67),"NA"),IF(R67&lt;&gt;"",J67*(1-R67),"NA")),"NA")</f>
        <v>NA</v>
      </c>
      <c r="V67" s="206"/>
      <c r="W67" s="176">
        <f>MAX(VLOOKUP($B67,Emission[],9,FALSE),C67)</f>
        <v>138.9548057142857</v>
      </c>
      <c r="X67" s="176">
        <f>MAX(VLOOKUP($B67,Emission[],10,FALSE),C67)</f>
        <v>168.78787714285713</v>
      </c>
      <c r="Y67" s="206"/>
      <c r="Z67" s="169" t="s">
        <v>484</v>
      </c>
      <c r="AA67" s="211"/>
      <c r="AB67" s="251"/>
      <c r="AC67" s="55"/>
      <c r="AD67" s="55"/>
      <c r="AE67" s="55"/>
      <c r="AF67" s="55"/>
      <c r="AG67" s="191"/>
    </row>
    <row r="68" spans="2:33" hidden="1">
      <c r="B68" s="128" t="s">
        <v>88</v>
      </c>
      <c r="C68" s="144">
        <f>IFERROR(VLOOKUP(B68,Emission[],8,FALSE),0)</f>
        <v>101.34899</v>
      </c>
      <c r="D68" s="73">
        <f>IFERROR(IF(P68&lt;&gt;"NA",P68,IF(G68&lt;&gt;Data!$B$11,(E68-C68)/(E$13-C$13)*(D$13-C$13)+C68,'INDC Analysis'!W68)),C68)</f>
        <v>118.00017285714284</v>
      </c>
      <c r="E68" s="73">
        <f>IFERROR(IF(U68&lt;&gt;"NA",U68,IF(G68&lt;&gt;Data!$B$11,(D68-C68)*(E$13-D$13)/(D$13-C$13)+D68,X68)),C68)</f>
        <v>131.87615857142856</v>
      </c>
      <c r="F68" s="246"/>
      <c r="G68" s="73" t="s">
        <v>347</v>
      </c>
      <c r="H68" s="206"/>
      <c r="I68" s="73"/>
      <c r="J68" s="73" t="str">
        <f>IFERROR(VLOOKUP(B68,Emission[],MATCH(I68,Data!$D$9:$K$9,0),FALSE),"")</f>
        <v/>
      </c>
      <c r="K68" s="73">
        <f>SUMPRODUCT((Economie[Country]=B68)*(Economie[Year]=I68)*(Economie[GDP-PPP (Billion Intl$ (2011))]))</f>
        <v>0</v>
      </c>
      <c r="L68" s="206"/>
      <c r="M68" s="73"/>
      <c r="N68" s="73"/>
      <c r="O68" s="73"/>
      <c r="P68" s="76" t="str">
        <f>IFERROR(IF(G68=Data!$B$13,IF(N68&lt;&gt;"",O68/K68*J68*N68,"NA"),IF(M68&lt;&gt;"",J68*(1-M68),"NA")),"NA")</f>
        <v>NA</v>
      </c>
      <c r="Q68" s="206"/>
      <c r="R68" s="73"/>
      <c r="S68" s="73"/>
      <c r="T68" s="73"/>
      <c r="U68" s="76" t="str">
        <f>IFERROR(IF(G68=Data!$B$13,IF(S68&lt;&gt;"",T68/K68*J68*(1-S68),"NA"),IF(R68&lt;&gt;"",J68*(1-R68),"NA")),"NA")</f>
        <v>NA</v>
      </c>
      <c r="V68" s="206"/>
      <c r="W68" s="176">
        <f>MAX(VLOOKUP($B68,Emission[],9,FALSE),C68)</f>
        <v>118.00017285714284</v>
      </c>
      <c r="X68" s="176">
        <f>MAX(VLOOKUP($B68,Emission[],10,FALSE),C68)</f>
        <v>131.87615857142856</v>
      </c>
      <c r="Y68" s="206"/>
      <c r="Z68" s="91"/>
      <c r="AA68" s="211"/>
      <c r="AB68" s="251" t="s">
        <v>89</v>
      </c>
      <c r="AC68" s="55" t="s">
        <v>4</v>
      </c>
      <c r="AD68" s="55" t="s">
        <v>20</v>
      </c>
      <c r="AE68" s="55" t="s">
        <v>217</v>
      </c>
      <c r="AF68" s="55" t="s">
        <v>6</v>
      </c>
      <c r="AG68" s="191">
        <v>42278.570740740739</v>
      </c>
    </row>
    <row r="69" spans="2:33" hidden="1">
      <c r="B69" s="128" t="s">
        <v>45</v>
      </c>
      <c r="C69" s="144">
        <f>IFERROR(VLOOKUP(B69,Emission[],8,FALSE),0)</f>
        <v>100.92214</v>
      </c>
      <c r="D69" s="73">
        <f>IFERROR(IF(P69&lt;&gt;"NA",P69,IF(G69&lt;&gt;Data!$B$11,(E69-C69)/(E$13-C$13)*(D$13-C$13)+C69,'INDC Analysis'!W69)),C69)</f>
        <v>100.92214</v>
      </c>
      <c r="E69" s="73">
        <f>IFERROR(IF(U69&lt;&gt;"NA",U69,IF(G69&lt;&gt;Data!$B$11,(D69-C69)*(E$13-D$13)/(D$13-C$13)+D69,X69)),C69)</f>
        <v>100.92214</v>
      </c>
      <c r="F69" s="246"/>
      <c r="G69" s="73" t="s">
        <v>347</v>
      </c>
      <c r="H69" s="206"/>
      <c r="I69" s="73"/>
      <c r="J69" s="73" t="str">
        <f>IFERROR(VLOOKUP(B69,Emission[],MATCH(I69,Data!$D$9:$K$9,0),FALSE),"")</f>
        <v/>
      </c>
      <c r="K69" s="73">
        <f>SUMPRODUCT((Economie[Country]=B69)*(Economie[Year]=I69)*(Economie[GDP-PPP (Billion Intl$ (2011))]))</f>
        <v>0</v>
      </c>
      <c r="L69" s="206"/>
      <c r="M69" s="73"/>
      <c r="N69" s="73"/>
      <c r="O69" s="73"/>
      <c r="P69" s="76" t="str">
        <f>IFERROR(IF(G69=Data!$B$13,IF(N69&lt;&gt;"",O69/K69*J69*N69,"NA"),IF(M69&lt;&gt;"",J69*(1-M69),"NA")),"NA")</f>
        <v>NA</v>
      </c>
      <c r="Q69" s="206"/>
      <c r="R69" s="73"/>
      <c r="S69" s="73"/>
      <c r="T69" s="73"/>
      <c r="U69" s="76" t="str">
        <f>IFERROR(IF(G69=Data!$B$13,IF(S69&lt;&gt;"",T69/K69*J69*(1-S69),"NA"),IF(R69&lt;&gt;"",J69*(1-R69),"NA")),"NA")</f>
        <v>NA</v>
      </c>
      <c r="V69" s="206"/>
      <c r="W69" s="176">
        <f>MAX(VLOOKUP($B69,Emission[],9,FALSE),C69)</f>
        <v>100.92214</v>
      </c>
      <c r="X69" s="176">
        <f>MAX(VLOOKUP($B69,Emission[],10,FALSE),C69)</f>
        <v>100.92214</v>
      </c>
      <c r="Y69" s="206"/>
      <c r="Z69" s="91"/>
      <c r="AA69" s="211"/>
      <c r="AB69" s="251" t="s">
        <v>47</v>
      </c>
      <c r="AC69" s="55" t="s">
        <v>4</v>
      </c>
      <c r="AD69" s="55" t="s">
        <v>5</v>
      </c>
      <c r="AE69" s="55" t="s">
        <v>46</v>
      </c>
      <c r="AF69" s="55" t="s">
        <v>6</v>
      </c>
      <c r="AG69" s="191">
        <v>42275.596250000002</v>
      </c>
    </row>
    <row r="70" spans="2:33" hidden="1">
      <c r="B70" s="128" t="s">
        <v>305</v>
      </c>
      <c r="C70" s="144">
        <f>IFERROR(VLOOKUP(B70,Emission[],8,FALSE),0)</f>
        <v>99.467119999999994</v>
      </c>
      <c r="D70" s="73">
        <f>IFERROR(IF(P70&lt;&gt;"NA",P70,IF(G70&lt;&gt;Data!$B$11,(E70-C70)/(E$13-C$13)*(D$13-C$13)+C70,'INDC Analysis'!W70)),C70)</f>
        <v>106.36751428571426</v>
      </c>
      <c r="E70" s="73">
        <f>IFERROR(IF(U70&lt;&gt;"NA",U70,IF(G70&lt;&gt;Data!$B$11,(D70-C70)*(E$13-D$13)/(D$13-C$13)+D70,X70)),C70)</f>
        <v>112.11784285714283</v>
      </c>
      <c r="F70" s="246"/>
      <c r="G70" s="73" t="s">
        <v>347</v>
      </c>
      <c r="H70" s="206"/>
      <c r="I70" s="73"/>
      <c r="J70" s="73" t="str">
        <f>IFERROR(VLOOKUP(B70,Emission[],MATCH(I70,Data!$D$9:$K$9,0),FALSE),"")</f>
        <v/>
      </c>
      <c r="K70" s="73">
        <f>SUMPRODUCT((Economie[Country]=B70)*(Economie[Year]=I70)*(Economie[GDP-PPP (Billion Intl$ (2011))]))</f>
        <v>0</v>
      </c>
      <c r="L70" s="206"/>
      <c r="M70" s="73"/>
      <c r="N70" s="73"/>
      <c r="O70" s="73"/>
      <c r="P70" s="76" t="str">
        <f>IFERROR(IF(G70=Data!$B$13,IF(N70&lt;&gt;"",O70/K70*J70*N70,"NA"),IF(M70&lt;&gt;"",J70*(1-M70),"NA")),"NA")</f>
        <v>NA</v>
      </c>
      <c r="Q70" s="206"/>
      <c r="R70" s="73"/>
      <c r="S70" s="73"/>
      <c r="T70" s="73"/>
      <c r="U70" s="76" t="str">
        <f>IFERROR(IF(G70=Data!$B$13,IF(S70&lt;&gt;"",T70/K70*J70*(1-S70),"NA"),IF(R70&lt;&gt;"",J70*(1-R70),"NA")),"NA")</f>
        <v>NA</v>
      </c>
      <c r="V70" s="206"/>
      <c r="W70" s="176">
        <f>MAX(VLOOKUP($B70,Emission[],9,FALSE),C70)</f>
        <v>106.36751428571426</v>
      </c>
      <c r="X70" s="176">
        <f>MAX(VLOOKUP($B70,Emission[],10,FALSE),C70)</f>
        <v>112.11784285714283</v>
      </c>
      <c r="Y70" s="206"/>
      <c r="Z70" s="169" t="s">
        <v>484</v>
      </c>
      <c r="AA70" s="211"/>
      <c r="AB70" s="251"/>
      <c r="AC70" s="55"/>
      <c r="AD70" s="55"/>
      <c r="AE70" s="55"/>
      <c r="AF70" s="55"/>
      <c r="AG70" s="191"/>
    </row>
    <row r="71" spans="2:33" ht="86.1" hidden="1">
      <c r="B71" s="128" t="s">
        <v>178</v>
      </c>
      <c r="C71" s="144">
        <f>IFERROR(VLOOKUP(B71,Emission[],8,FALSE),0)</f>
        <v>92.178070000000005</v>
      </c>
      <c r="D71" s="73">
        <f>IFERROR(IF(P71&lt;&gt;"NA",P71,IF(G71&lt;&gt;Data!$B$11,(E71-C71)/(E$13-C$13)*(D$13-C$13)+C71,'INDC Analysis'!W71)),C71)</f>
        <v>103.32300142857144</v>
      </c>
      <c r="E71" s="73">
        <f>IFERROR(IF(U71&lt;&gt;"NA",U71,IF(G71&lt;&gt;Data!$B$11,(D71-C71)*(E$13-D$13)/(D$13-C$13)+D71,X71)),C71)</f>
        <v>112.61044428571432</v>
      </c>
      <c r="F71" s="246"/>
      <c r="G71" s="73" t="s">
        <v>347</v>
      </c>
      <c r="H71" s="206"/>
      <c r="I71" s="73"/>
      <c r="J71" s="73" t="str">
        <f>IFERROR(VLOOKUP(B71,Emission[],MATCH(I71,Data!$D$9:$K$9,0),FALSE),"")</f>
        <v/>
      </c>
      <c r="K71" s="73">
        <f>SUMPRODUCT((Economie[Country]=B71)*(Economie[Year]=I71)*(Economie[GDP-PPP (Billion Intl$ (2011))]))</f>
        <v>0</v>
      </c>
      <c r="L71" s="206"/>
      <c r="M71" s="73"/>
      <c r="N71" s="73"/>
      <c r="O71" s="73"/>
      <c r="P71" s="76" t="str">
        <f>IFERROR(IF(G71=Data!$B$13,IF(N71&lt;&gt;"",O71/K71*J71*N71,"NA"),IF(M71&lt;&gt;"",J71*(1-M71),"NA")),"NA")</f>
        <v>NA</v>
      </c>
      <c r="Q71" s="206"/>
      <c r="R71" s="73"/>
      <c r="S71" s="73"/>
      <c r="T71" s="73"/>
      <c r="U71" s="76" t="str">
        <f>IFERROR(IF(G71=Data!$B$13,IF(S71&lt;&gt;"",T71/K71*J71*(1-S71),"NA"),IF(R71&lt;&gt;"",J71*(1-R71),"NA")),"NA")</f>
        <v>NA</v>
      </c>
      <c r="V71" s="206"/>
      <c r="W71" s="176">
        <f>MAX(VLOOKUP($B71,Emission[],9,FALSE),C71)</f>
        <v>103.32300142857144</v>
      </c>
      <c r="X71" s="176">
        <f>MAX(VLOOKUP($B71,Emission[],10,FALSE),C71)</f>
        <v>112.61044428571432</v>
      </c>
      <c r="Y71" s="206"/>
      <c r="Z71" s="91"/>
      <c r="AA71" s="211"/>
      <c r="AB71" s="251" t="s">
        <v>258</v>
      </c>
      <c r="AC71" s="55" t="s">
        <v>4</v>
      </c>
      <c r="AD71" s="55" t="s">
        <v>57</v>
      </c>
      <c r="AE71" s="55"/>
      <c r="AF71" s="55" t="s">
        <v>6</v>
      </c>
      <c r="AG71" s="191">
        <v>42277.496064814812</v>
      </c>
    </row>
    <row r="72" spans="2:33" ht="36.9" hidden="1">
      <c r="B72" s="128" t="s">
        <v>97</v>
      </c>
      <c r="C72" s="144">
        <f>IFERROR(VLOOKUP(B72,Emission[],8,FALSE),0)</f>
        <v>84.044429999999991</v>
      </c>
      <c r="D72" s="73">
        <f>IFERROR(IF(P72&lt;&gt;"NA",P72,IF(G72&lt;&gt;Data!$B$11,(E72-C72)/(E$13-C$13)*(D$13-C$13)+C72,'INDC Analysis'!W72)),C72)</f>
        <v>94.922772857142832</v>
      </c>
      <c r="E72" s="73">
        <f>IFERROR(IF(U72&lt;&gt;"NA",U72,IF(G72&lt;&gt;Data!$B$11,(D72-C72)*(E$13-D$13)/(D$13-C$13)+D72,X72)),C72)</f>
        <v>103.98805857142855</v>
      </c>
      <c r="F72" s="246"/>
      <c r="G72" s="73" t="s">
        <v>347</v>
      </c>
      <c r="H72" s="206"/>
      <c r="I72" s="73"/>
      <c r="J72" s="73" t="str">
        <f>IFERROR(VLOOKUP(B72,Emission[],MATCH(I72,Data!$D$9:$K$9,0),FALSE),"")</f>
        <v/>
      </c>
      <c r="K72" s="73">
        <f>SUMPRODUCT((Economie[Country]=B72)*(Economie[Year]=I72)*(Economie[GDP-PPP (Billion Intl$ (2011))]))</f>
        <v>0</v>
      </c>
      <c r="L72" s="206"/>
      <c r="M72" s="73"/>
      <c r="N72" s="73"/>
      <c r="O72" s="73"/>
      <c r="P72" s="76" t="str">
        <f>IFERROR(IF(G72=Data!$B$13,IF(N72&lt;&gt;"",O72/K72*J72*N72,"NA"),IF(M72&lt;&gt;"",J72*(1-M72),"NA")),"NA")</f>
        <v>NA</v>
      </c>
      <c r="Q72" s="206"/>
      <c r="R72" s="73"/>
      <c r="S72" s="73"/>
      <c r="T72" s="73"/>
      <c r="U72" s="76" t="str">
        <f>IFERROR(IF(G72=Data!$B$13,IF(S72&lt;&gt;"",T72/K72*J72*(1-S72),"NA"),IF(R72&lt;&gt;"",J72*(1-R72),"NA")),"NA")</f>
        <v>NA</v>
      </c>
      <c r="V72" s="206"/>
      <c r="W72" s="176">
        <f>MAX(VLOOKUP($B72,Emission[],9,FALSE),C72)</f>
        <v>94.922772857142832</v>
      </c>
      <c r="X72" s="176">
        <f>MAX(VLOOKUP($B72,Emission[],10,FALSE),C72)</f>
        <v>103.98805857142855</v>
      </c>
      <c r="Y72" s="206"/>
      <c r="Z72" s="91"/>
      <c r="AA72" s="211"/>
      <c r="AB72" s="251" t="s">
        <v>360</v>
      </c>
      <c r="AC72" s="55" t="s">
        <v>4</v>
      </c>
      <c r="AD72" s="55" t="s">
        <v>57</v>
      </c>
      <c r="AE72" s="55"/>
      <c r="AF72" s="55" t="s">
        <v>6</v>
      </c>
      <c r="AG72" s="191">
        <v>42277.23946759259</v>
      </c>
    </row>
    <row r="73" spans="2:33" hidden="1">
      <c r="B73" s="128" t="s">
        <v>394</v>
      </c>
      <c r="C73" s="144">
        <f>IFERROR(VLOOKUP(B73,Emission[],8,FALSE),0)</f>
        <v>82.129130000000004</v>
      </c>
      <c r="D73" s="73">
        <f>IFERROR(IF(P73&lt;&gt;"NA",P73,IF(G73&lt;&gt;Data!$B$11,(E73-C73)/(E$13-C$13)*(D$13-C$13)+C73,'INDC Analysis'!W73)),C73)</f>
        <v>92.584035714285719</v>
      </c>
      <c r="E73" s="73">
        <f>IFERROR(IF(U73&lt;&gt;"NA",U73,IF(G73&lt;&gt;Data!$B$11,(D73-C73)*(E$13-D$13)/(D$13-C$13)+D73,X73)),C73)</f>
        <v>101.29645714285715</v>
      </c>
      <c r="F73" s="246"/>
      <c r="G73" s="73" t="s">
        <v>347</v>
      </c>
      <c r="H73" s="206"/>
      <c r="I73" s="73"/>
      <c r="J73" s="73" t="str">
        <f>IFERROR(VLOOKUP(B73,Emission[],MATCH(I73,Data!$D$9:$K$9,0),FALSE),"")</f>
        <v/>
      </c>
      <c r="K73" s="73">
        <f>SUMPRODUCT((Economie[Country]=B73)*(Economie[Year]=I73)*(Economie[GDP-PPP (Billion Intl$ (2011))]))</f>
        <v>0</v>
      </c>
      <c r="L73" s="206"/>
      <c r="M73" s="73"/>
      <c r="N73" s="73"/>
      <c r="O73" s="73"/>
      <c r="P73" s="76" t="str">
        <f>IFERROR(IF(G73=Data!$B$13,IF(N73&lt;&gt;"",O73/K73*J73*N73,"NA"),IF(M73&lt;&gt;"",J73*(1-M73),"NA")),"NA")</f>
        <v>NA</v>
      </c>
      <c r="Q73" s="206"/>
      <c r="R73" s="73"/>
      <c r="S73" s="73"/>
      <c r="T73" s="73"/>
      <c r="U73" s="76" t="str">
        <f>IFERROR(IF(G73=Data!$B$13,IF(S73&lt;&gt;"",T73/K73*J73*(1-S73),"NA"),IF(R73&lt;&gt;"",J73*(1-R73),"NA")),"NA")</f>
        <v>NA</v>
      </c>
      <c r="V73" s="206"/>
      <c r="W73" s="176">
        <f>MAX(VLOOKUP($B73,Emission[],9,FALSE),C73)</f>
        <v>92.584035714285719</v>
      </c>
      <c r="X73" s="176">
        <f>MAX(VLOOKUP($B73,Emission[],10,FALSE),C73)</f>
        <v>101.29645714285715</v>
      </c>
      <c r="Y73" s="206"/>
      <c r="Z73" s="169" t="s">
        <v>484</v>
      </c>
      <c r="AA73" s="211"/>
      <c r="AB73" s="251"/>
      <c r="AC73" s="55"/>
      <c r="AD73" s="55"/>
      <c r="AE73" s="55"/>
      <c r="AF73" s="55"/>
      <c r="AG73" s="191"/>
    </row>
    <row r="74" spans="2:33" hidden="1">
      <c r="B74" s="128" t="s">
        <v>38</v>
      </c>
      <c r="C74" s="144">
        <f>IFERROR(VLOOKUP(B74,Emission[],8,FALSE),0)</f>
        <v>82.110280000000003</v>
      </c>
      <c r="D74" s="73">
        <f>IFERROR(IF(P74&lt;&gt;"NA",P74,IF(G74&lt;&gt;Data!$B$11,(E74-C74)/(E$13-C$13)*(D$13-C$13)+C74,'INDC Analysis'!W74)),C74)</f>
        <v>131.75755428571429</v>
      </c>
      <c r="E74" s="73">
        <f>IFERROR(IF(U74&lt;&gt;"NA",U74,IF(G74&lt;&gt;Data!$B$11,(D74-C74)*(E$13-D$13)/(D$13-C$13)+D74,X74)),C74)</f>
        <v>173.13028285714287</v>
      </c>
      <c r="F74" s="246"/>
      <c r="G74" s="73" t="s">
        <v>347</v>
      </c>
      <c r="H74" s="206"/>
      <c r="I74" s="73"/>
      <c r="J74" s="73" t="str">
        <f>IFERROR(VLOOKUP(B74,Emission[],MATCH(I74,Data!$D$9:$K$9,0),FALSE),"")</f>
        <v/>
      </c>
      <c r="K74" s="73">
        <f>SUMPRODUCT((Economie[Country]=B74)*(Economie[Year]=I74)*(Economie[GDP-PPP (Billion Intl$ (2011))]))</f>
        <v>0</v>
      </c>
      <c r="L74" s="206"/>
      <c r="M74" s="73"/>
      <c r="N74" s="73"/>
      <c r="O74" s="73"/>
      <c r="P74" s="76" t="str">
        <f>IFERROR(IF(G74=Data!$B$13,IF(N74&lt;&gt;"",O74/K74*J74*N74,"NA"),IF(M74&lt;&gt;"",J74*(1-M74),"NA")),"NA")</f>
        <v>NA</v>
      </c>
      <c r="Q74" s="206"/>
      <c r="R74" s="73"/>
      <c r="S74" s="73"/>
      <c r="T74" s="73"/>
      <c r="U74" s="76" t="str">
        <f>IFERROR(IF(G74=Data!$B$13,IF(S74&lt;&gt;"",T74/K74*J74*(1-S74),"NA"),IF(R74&lt;&gt;"",J74*(1-R74),"NA")),"NA")</f>
        <v>NA</v>
      </c>
      <c r="V74" s="206"/>
      <c r="W74" s="176">
        <f>MAX(VLOOKUP($B74,Emission[],9,FALSE),C74)</f>
        <v>131.75755428571429</v>
      </c>
      <c r="X74" s="176">
        <f>MAX(VLOOKUP($B74,Emission[],10,FALSE),C74)</f>
        <v>173.13028285714287</v>
      </c>
      <c r="Y74" s="206"/>
      <c r="Z74" s="91"/>
      <c r="AA74" s="211"/>
      <c r="AB74" s="251" t="s">
        <v>39</v>
      </c>
      <c r="AC74" s="55" t="s">
        <v>4</v>
      </c>
      <c r="AD74" s="55" t="s">
        <v>20</v>
      </c>
      <c r="AE74" s="55"/>
      <c r="AF74" s="55" t="s">
        <v>6</v>
      </c>
      <c r="AG74" s="191">
        <v>42278.699236111112</v>
      </c>
    </row>
    <row r="75" spans="2:33" ht="86.1" hidden="1">
      <c r="B75" s="128" t="s">
        <v>179</v>
      </c>
      <c r="C75" s="144">
        <f>IFERROR(VLOOKUP(B75,Emission[],8,FALSE),0)</f>
        <v>80.725080000000005</v>
      </c>
      <c r="D75" s="73">
        <f>IFERROR(IF(P75&lt;&gt;"NA",P75,IF(G75&lt;&gt;Data!$B$11,(E75-C75)/(E$13-C$13)*(D$13-C$13)+C75,'INDC Analysis'!W75)),C75)</f>
        <v>80.725080000000005</v>
      </c>
      <c r="E75" s="73">
        <f>IFERROR(IF(U75&lt;&gt;"NA",U75,IF(G75&lt;&gt;Data!$B$11,(D75-C75)*(E$13-D$13)/(D$13-C$13)+D75,X75)),C75)</f>
        <v>80.725080000000005</v>
      </c>
      <c r="F75" s="246"/>
      <c r="G75" s="73" t="s">
        <v>347</v>
      </c>
      <c r="H75" s="206"/>
      <c r="I75" s="73"/>
      <c r="J75" s="73" t="str">
        <f>IFERROR(VLOOKUP(B75,Emission[],MATCH(I75,Data!$D$9:$K$9,0),FALSE),"")</f>
        <v/>
      </c>
      <c r="K75" s="73">
        <f>SUMPRODUCT((Economie[Country]=B75)*(Economie[Year]=I75)*(Economie[GDP-PPP (Billion Intl$ (2011))]))</f>
        <v>0</v>
      </c>
      <c r="L75" s="206"/>
      <c r="M75" s="73"/>
      <c r="N75" s="73"/>
      <c r="O75" s="73"/>
      <c r="P75" s="76" t="str">
        <f>IFERROR(IF(G75=Data!$B$13,IF(N75&lt;&gt;"",O75/K75*J75*N75,"NA"),IF(M75&lt;&gt;"",J75*(1-M75),"NA")),"NA")</f>
        <v>NA</v>
      </c>
      <c r="Q75" s="206"/>
      <c r="R75" s="73"/>
      <c r="S75" s="73"/>
      <c r="T75" s="73"/>
      <c r="U75" s="76" t="str">
        <f>IFERROR(IF(G75=Data!$B$13,IF(S75&lt;&gt;"",T75/K75*J75*(1-S75),"NA"),IF(R75&lt;&gt;"",J75*(1-R75),"NA")),"NA")</f>
        <v>NA</v>
      </c>
      <c r="V75" s="206"/>
      <c r="W75" s="176">
        <f>MAX(VLOOKUP($B75,Emission[],9,FALSE),C75)</f>
        <v>80.725080000000005</v>
      </c>
      <c r="X75" s="176">
        <f>MAX(VLOOKUP($B75,Emission[],10,FALSE),C75)</f>
        <v>80.725080000000005</v>
      </c>
      <c r="Y75" s="206"/>
      <c r="Z75" s="91"/>
      <c r="AA75" s="211"/>
      <c r="AB75" s="251" t="s">
        <v>363</v>
      </c>
      <c r="AC75" s="55" t="s">
        <v>30</v>
      </c>
      <c r="AD75" s="55" t="s">
        <v>31</v>
      </c>
      <c r="AE75" s="55"/>
      <c r="AF75" s="55" t="s">
        <v>6</v>
      </c>
      <c r="AG75" s="191">
        <v>42293.554803240739</v>
      </c>
    </row>
    <row r="76" spans="2:33" ht="159.9" hidden="1">
      <c r="B76" s="128" t="s">
        <v>132</v>
      </c>
      <c r="C76" s="144">
        <f>IFERROR(VLOOKUP(B76,Emission[],8,FALSE),0)</f>
        <v>80.436720000000008</v>
      </c>
      <c r="D76" s="73">
        <f>IFERROR(IF(P76&lt;&gt;"NA",P76,IF(G76&lt;&gt;Data!$B$11,(E76-C76)/(E$13-C$13)*(D$13-C$13)+C76,'INDC Analysis'!W76)),C76)</f>
        <v>89.363545714285735</v>
      </c>
      <c r="E76" s="73">
        <f>IFERROR(IF(U76&lt;&gt;"NA",U76,IF(G76&lt;&gt;Data!$B$11,(D76-C76)*(E$13-D$13)/(D$13-C$13)+D76,X76)),C76)</f>
        <v>96.802567142857185</v>
      </c>
      <c r="F76" s="246"/>
      <c r="G76" s="73" t="s">
        <v>347</v>
      </c>
      <c r="H76" s="206"/>
      <c r="I76" s="73"/>
      <c r="J76" s="73" t="str">
        <f>IFERROR(VLOOKUP(B76,Emission[],MATCH(I76,Data!$D$9:$K$9,0),FALSE),"")</f>
        <v/>
      </c>
      <c r="K76" s="73">
        <f>SUMPRODUCT((Economie[Country]=B76)*(Economie[Year]=I76)*(Economie[GDP-PPP (Billion Intl$ (2011))]))</f>
        <v>0</v>
      </c>
      <c r="L76" s="206"/>
      <c r="M76" s="73"/>
      <c r="N76" s="73"/>
      <c r="O76" s="73"/>
      <c r="P76" s="76" t="str">
        <f>IFERROR(IF(G76=Data!$B$13,IF(N76&lt;&gt;"",O76/K76*J76*N76,"NA"),IF(M76&lt;&gt;"",J76*(1-M76),"NA")),"NA")</f>
        <v>NA</v>
      </c>
      <c r="Q76" s="206"/>
      <c r="R76" s="73"/>
      <c r="S76" s="73"/>
      <c r="T76" s="73"/>
      <c r="U76" s="76" t="str">
        <f>IFERROR(IF(G76=Data!$B$13,IF(S76&lt;&gt;"",T76/K76*J76*(1-S76),"NA"),IF(R76&lt;&gt;"",J76*(1-R76),"NA")),"NA")</f>
        <v>NA</v>
      </c>
      <c r="V76" s="206"/>
      <c r="W76" s="176">
        <f>MAX(VLOOKUP($B76,Emission[],9,FALSE),C76)</f>
        <v>89.363545714285735</v>
      </c>
      <c r="X76" s="176">
        <f>MAX(VLOOKUP($B76,Emission[],10,FALSE),C76)</f>
        <v>96.802567142857185</v>
      </c>
      <c r="Y76" s="206"/>
      <c r="Z76" s="91"/>
      <c r="AA76" s="211"/>
      <c r="AB76" s="251" t="s">
        <v>237</v>
      </c>
      <c r="AC76" s="55" t="s">
        <v>4</v>
      </c>
      <c r="AD76" s="55" t="s">
        <v>5</v>
      </c>
      <c r="AE76" s="55"/>
      <c r="AF76" s="55" t="s">
        <v>503</v>
      </c>
      <c r="AG76" s="191">
        <v>42160.820659722223</v>
      </c>
    </row>
    <row r="77" spans="2:33" ht="49.2" hidden="1">
      <c r="B77" s="128" t="s">
        <v>137</v>
      </c>
      <c r="C77" s="144">
        <f>IFERROR(VLOOKUP(B77,Emission[],8,FALSE),0)</f>
        <v>78.130979999999994</v>
      </c>
      <c r="D77" s="73">
        <f>IFERROR(IF(P77&lt;&gt;"NA",P77,IF(G77&lt;&gt;Data!$B$11,(E77-C77)/(E$13-C$13)*(D$13-C$13)+C77,'INDC Analysis'!W77)),C77)</f>
        <v>78.130979999999994</v>
      </c>
      <c r="E77" s="73">
        <f>IFERROR(IF(U77&lt;&gt;"NA",U77,IF(G77&lt;&gt;Data!$B$11,(D77-C77)*(E$13-D$13)/(D$13-C$13)+D77,X77)),C77)</f>
        <v>78.130979999999994</v>
      </c>
      <c r="F77" s="246"/>
      <c r="G77" s="73" t="s">
        <v>347</v>
      </c>
      <c r="H77" s="206"/>
      <c r="I77" s="73"/>
      <c r="J77" s="73" t="str">
        <f>IFERROR(VLOOKUP(B77,Emission[],MATCH(I77,Data!$D$9:$K$9,0),FALSE),"")</f>
        <v/>
      </c>
      <c r="K77" s="73">
        <f>SUMPRODUCT((Economie[Country]=B77)*(Economie[Year]=I77)*(Economie[GDP-PPP (Billion Intl$ (2011))]))</f>
        <v>0</v>
      </c>
      <c r="L77" s="206"/>
      <c r="M77" s="73"/>
      <c r="N77" s="73"/>
      <c r="O77" s="73"/>
      <c r="P77" s="76" t="str">
        <f>IFERROR(IF(G77=Data!$B$13,IF(N77&lt;&gt;"",O77/K77*J77*N77,"NA"),IF(M77&lt;&gt;"",J77*(1-M77),"NA")),"NA")</f>
        <v>NA</v>
      </c>
      <c r="Q77" s="206"/>
      <c r="R77" s="73"/>
      <c r="S77" s="73"/>
      <c r="T77" s="73"/>
      <c r="U77" s="76" t="str">
        <f>IFERROR(IF(G77=Data!$B$13,IF(S77&lt;&gt;"",T77/K77*J77*(1-S77),"NA"),IF(R77&lt;&gt;"",J77*(1-R77),"NA")),"NA")</f>
        <v>NA</v>
      </c>
      <c r="V77" s="206"/>
      <c r="W77" s="176">
        <f>MAX(VLOOKUP($B77,Emission[],9,FALSE),C77)</f>
        <v>78.130979999999994</v>
      </c>
      <c r="X77" s="176">
        <f>MAX(VLOOKUP($B77,Emission[],10,FALSE),C77)</f>
        <v>78.130979999999994</v>
      </c>
      <c r="Y77" s="206"/>
      <c r="Z77" s="91"/>
      <c r="AA77" s="211"/>
      <c r="AB77" s="251" t="s">
        <v>239</v>
      </c>
      <c r="AC77" s="55" t="s">
        <v>4</v>
      </c>
      <c r="AD77" s="55" t="s">
        <v>20</v>
      </c>
      <c r="AE77" s="55"/>
      <c r="AF77" s="55" t="s">
        <v>6</v>
      </c>
      <c r="AG77" s="191">
        <v>42192.337708333333</v>
      </c>
    </row>
    <row r="78" spans="2:33" hidden="1">
      <c r="B78" s="128" t="s">
        <v>117</v>
      </c>
      <c r="C78" s="144">
        <f>IFERROR(VLOOKUP(B78,Emission[],8,FALSE),0)</f>
        <v>77.437929999999994</v>
      </c>
      <c r="D78" s="73">
        <f>IFERROR(IF(P78&lt;&gt;"NA",P78,IF(G78&lt;&gt;Data!$B$11,(E78-C78)/(E$13-C$13)*(D$13-C$13)+C78,'INDC Analysis'!W78)),C78)</f>
        <v>77.437929999999994</v>
      </c>
      <c r="E78" s="73">
        <f>IFERROR(IF(U78&lt;&gt;"NA",U78,IF(G78&lt;&gt;Data!$B$11,(D78-C78)*(E$13-D$13)/(D$13-C$13)+D78,X78)),C78)</f>
        <v>77.437929999999994</v>
      </c>
      <c r="F78" s="246"/>
      <c r="G78" s="73" t="s">
        <v>347</v>
      </c>
      <c r="H78" s="206"/>
      <c r="I78" s="73"/>
      <c r="J78" s="73" t="str">
        <f>IFERROR(VLOOKUP(B78,Emission[],MATCH(I78,Data!$D$9:$K$9,0),FALSE),"")</f>
        <v/>
      </c>
      <c r="K78" s="73">
        <f>SUMPRODUCT((Economie[Country]=B78)*(Economie[Year]=I78)*(Economie[GDP-PPP (Billion Intl$ (2011))]))</f>
        <v>0</v>
      </c>
      <c r="L78" s="206"/>
      <c r="M78" s="73"/>
      <c r="N78" s="73"/>
      <c r="O78" s="73"/>
      <c r="P78" s="76" t="str">
        <f>IFERROR(IF(G78=Data!$B$13,IF(N78&lt;&gt;"",O78/K78*J78*N78,"NA"),IF(M78&lt;&gt;"",J78*(1-M78),"NA")),"NA")</f>
        <v>NA</v>
      </c>
      <c r="Q78" s="206"/>
      <c r="R78" s="73"/>
      <c r="S78" s="73"/>
      <c r="T78" s="73"/>
      <c r="U78" s="76" t="str">
        <f>IFERROR(IF(G78=Data!$B$13,IF(S78&lt;&gt;"",T78/K78*J78*(1-S78),"NA"),IF(R78&lt;&gt;"",J78*(1-R78),"NA")),"NA")</f>
        <v>NA</v>
      </c>
      <c r="V78" s="206"/>
      <c r="W78" s="176">
        <f>MAX(VLOOKUP($B78,Emission[],9,FALSE),C78)</f>
        <v>77.437929999999994</v>
      </c>
      <c r="X78" s="176">
        <f>MAX(VLOOKUP($B78,Emission[],10,FALSE),C78)</f>
        <v>77.437929999999994</v>
      </c>
      <c r="Y78" s="206"/>
      <c r="Z78" s="91"/>
      <c r="AA78" s="211"/>
      <c r="AB78" s="251" t="s">
        <v>118</v>
      </c>
      <c r="AC78" s="55" t="s">
        <v>4</v>
      </c>
      <c r="AD78" s="55" t="s">
        <v>5</v>
      </c>
      <c r="AE78" s="55" t="s">
        <v>233</v>
      </c>
      <c r="AF78" s="55" t="s">
        <v>6</v>
      </c>
      <c r="AG78" s="191">
        <v>42276.362569444442</v>
      </c>
    </row>
    <row r="79" spans="2:33" hidden="1">
      <c r="B79" s="128" t="s">
        <v>400</v>
      </c>
      <c r="C79" s="144">
        <f>IFERROR(VLOOKUP(B79,Emission[],8,FALSE),0)</f>
        <v>77.118710000000007</v>
      </c>
      <c r="D79" s="73">
        <f>IFERROR(IF(P79&lt;&gt;"NA",P79,IF(G79&lt;&gt;Data!$B$11,(E79-C79)/(E$13-C$13)*(D$13-C$13)+C79,'INDC Analysis'!W79)),C79)</f>
        <v>85.272538571428584</v>
      </c>
      <c r="E79" s="73">
        <f>IFERROR(IF(U79&lt;&gt;"NA",U79,IF(G79&lt;&gt;Data!$B$11,(D79-C79)*(E$13-D$13)/(D$13-C$13)+D79,X79)),C79)</f>
        <v>92.067395714285709</v>
      </c>
      <c r="F79" s="246"/>
      <c r="G79" s="73" t="s">
        <v>347</v>
      </c>
      <c r="H79" s="206"/>
      <c r="I79" s="73"/>
      <c r="J79" s="73" t="str">
        <f>IFERROR(VLOOKUP(B79,Emission[],MATCH(I79,Data!$D$9:$K$9,0),FALSE),"")</f>
        <v/>
      </c>
      <c r="K79" s="73">
        <f>SUMPRODUCT((Economie[Country]=B79)*(Economie[Year]=I79)*(Economie[GDP-PPP (Billion Intl$ (2011))]))</f>
        <v>0</v>
      </c>
      <c r="L79" s="206"/>
      <c r="M79" s="73"/>
      <c r="N79" s="73"/>
      <c r="O79" s="73"/>
      <c r="P79" s="76" t="str">
        <f>IFERROR(IF(G79=Data!$B$13,IF(N79&lt;&gt;"",O79/K79*J79*N79,"NA"),IF(M79&lt;&gt;"",J79*(1-M79),"NA")),"NA")</f>
        <v>NA</v>
      </c>
      <c r="Q79" s="206"/>
      <c r="R79" s="73"/>
      <c r="S79" s="73"/>
      <c r="T79" s="73"/>
      <c r="U79" s="76" t="str">
        <f>IFERROR(IF(G79=Data!$B$13,IF(S79&lt;&gt;"",T79/K79*J79*(1-S79),"NA"),IF(R79&lt;&gt;"",J79*(1-R79),"NA")),"NA")</f>
        <v>NA</v>
      </c>
      <c r="V79" s="206"/>
      <c r="W79" s="176">
        <f>MAX(VLOOKUP($B79,Emission[],9,FALSE),C79)</f>
        <v>85.272538571428584</v>
      </c>
      <c r="X79" s="176">
        <f>MAX(VLOOKUP($B79,Emission[],10,FALSE),C79)</f>
        <v>92.067395714285709</v>
      </c>
      <c r="Y79" s="206"/>
      <c r="Z79" s="169" t="s">
        <v>484</v>
      </c>
      <c r="AA79" s="211"/>
      <c r="AB79" s="251"/>
      <c r="AC79" s="55"/>
      <c r="AD79" s="55"/>
      <c r="AE79" s="55"/>
      <c r="AF79" s="55"/>
      <c r="AG79" s="191"/>
    </row>
    <row r="80" spans="2:33" ht="98.4" hidden="1">
      <c r="B80" s="128" t="s">
        <v>146</v>
      </c>
      <c r="C80" s="144">
        <f>IFERROR(VLOOKUP(B80,Emission[],8,FALSE),0)</f>
        <v>74.806960000000004</v>
      </c>
      <c r="D80" s="73">
        <f>IFERROR(IF(P80&lt;&gt;"NA",P80,IF(G80&lt;&gt;Data!$B$11,(E80-C80)/(E$13-C$13)*(D$13-C$13)+C80,'INDC Analysis'!W80)),C80)</f>
        <v>80.163674285714293</v>
      </c>
      <c r="E80" s="73">
        <f>IFERROR(IF(U80&lt;&gt;"NA",U80,IF(G80&lt;&gt;Data!$B$11,(D80-C80)*(E$13-D$13)/(D$13-C$13)+D80,X80)),C80)</f>
        <v>84.627602857142861</v>
      </c>
      <c r="F80" s="246"/>
      <c r="G80" s="73" t="s">
        <v>347</v>
      </c>
      <c r="H80" s="206"/>
      <c r="I80" s="73"/>
      <c r="J80" s="73" t="str">
        <f>IFERROR(VLOOKUP(B80,Emission[],MATCH(I80,Data!$D$9:$K$9,0),FALSE),"")</f>
        <v/>
      </c>
      <c r="K80" s="73">
        <f>SUMPRODUCT((Economie[Country]=B80)*(Economie[Year]=I80)*(Economie[GDP-PPP (Billion Intl$ (2011))]))</f>
        <v>0</v>
      </c>
      <c r="L80" s="206"/>
      <c r="M80" s="73"/>
      <c r="N80" s="73"/>
      <c r="O80" s="73"/>
      <c r="P80" s="76" t="str">
        <f>IFERROR(IF(G80=Data!$B$13,IF(N80&lt;&gt;"",O80/K80*J80*N80,"NA"),IF(M80&lt;&gt;"",J80*(1-M80),"NA")),"NA")</f>
        <v>NA</v>
      </c>
      <c r="Q80" s="206"/>
      <c r="R80" s="73"/>
      <c r="S80" s="73"/>
      <c r="T80" s="73"/>
      <c r="U80" s="76" t="str">
        <f>IFERROR(IF(G80=Data!$B$13,IF(S80&lt;&gt;"",T80/K80*J80*(1-S80),"NA"),IF(R80&lt;&gt;"",J80*(1-R80),"NA")),"NA")</f>
        <v>NA</v>
      </c>
      <c r="V80" s="206"/>
      <c r="W80" s="176">
        <f>MAX(VLOOKUP($B80,Emission[],9,FALSE),C80)</f>
        <v>80.163674285714293</v>
      </c>
      <c r="X80" s="176">
        <f>MAX(VLOOKUP($B80,Emission[],10,FALSE),C80)</f>
        <v>84.627602857142861</v>
      </c>
      <c r="Y80" s="206"/>
      <c r="Z80" s="91"/>
      <c r="AA80" s="211"/>
      <c r="AB80" s="251" t="s">
        <v>245</v>
      </c>
      <c r="AC80" s="55" t="s">
        <v>4</v>
      </c>
      <c r="AD80" s="55" t="s">
        <v>5</v>
      </c>
      <c r="AE80" s="55"/>
      <c r="AF80" s="55" t="s">
        <v>506</v>
      </c>
      <c r="AG80" s="191">
        <v>42275.849143518521</v>
      </c>
    </row>
    <row r="81" spans="2:33" ht="147.6" hidden="1">
      <c r="B81" s="128" t="s">
        <v>189</v>
      </c>
      <c r="C81" s="144">
        <f>IFERROR(VLOOKUP(B81,Emission[],8,FALSE),0)</f>
        <v>72.0578</v>
      </c>
      <c r="D81" s="73">
        <f>IFERROR(IF(P81&lt;&gt;"NA",P81,IF(G81&lt;&gt;Data!$B$11,(E81-C81)/(E$13-C$13)*(D$13-C$13)+C81,'INDC Analysis'!W81)),C81)</f>
        <v>82.483400000000003</v>
      </c>
      <c r="E81" s="73">
        <f>IFERROR(IF(U81&lt;&gt;"NA",U81,IF(G81&lt;&gt;Data!$B$11,(D81-C81)*(E$13-D$13)/(D$13-C$13)+D81,X81)),C81)</f>
        <v>91.171400000000006</v>
      </c>
      <c r="F81" s="246"/>
      <c r="G81" s="73" t="s">
        <v>347</v>
      </c>
      <c r="H81" s="206"/>
      <c r="I81" s="73"/>
      <c r="J81" s="73" t="str">
        <f>IFERROR(VLOOKUP(B81,Emission[],MATCH(I81,Data!$D$9:$K$9,0),FALSE),"")</f>
        <v/>
      </c>
      <c r="K81" s="73">
        <f>SUMPRODUCT((Economie[Country]=B81)*(Economie[Year]=I81)*(Economie[GDP-PPP (Billion Intl$ (2011))]))</f>
        <v>0</v>
      </c>
      <c r="L81" s="206"/>
      <c r="M81" s="73"/>
      <c r="N81" s="73"/>
      <c r="O81" s="73"/>
      <c r="P81" s="76" t="str">
        <f>IFERROR(IF(G81=Data!$B$13,IF(N81&lt;&gt;"",O81/K81*J81*N81,"NA"),IF(M81&lt;&gt;"",J81*(1-M81),"NA")),"NA")</f>
        <v>NA</v>
      </c>
      <c r="Q81" s="206"/>
      <c r="R81" s="73"/>
      <c r="S81" s="73"/>
      <c r="T81" s="73"/>
      <c r="U81" s="76" t="str">
        <f>IFERROR(IF(G81=Data!$B$13,IF(S81&lt;&gt;"",T81/K81*J81*(1-S81),"NA"),IF(R81&lt;&gt;"",J81*(1-R81),"NA")),"NA")</f>
        <v>NA</v>
      </c>
      <c r="V81" s="206"/>
      <c r="W81" s="176">
        <f>MAX(VLOOKUP($B81,Emission[],9,FALSE),C81)</f>
        <v>82.483400000000003</v>
      </c>
      <c r="X81" s="176">
        <f>MAX(VLOOKUP($B81,Emission[],10,FALSE),C81)</f>
        <v>91.171400000000006</v>
      </c>
      <c r="Y81" s="206"/>
      <c r="Z81" s="91"/>
      <c r="AA81" s="211"/>
      <c r="AB81" s="251" t="s">
        <v>263</v>
      </c>
      <c r="AC81" s="55" t="s">
        <v>4</v>
      </c>
      <c r="AD81" s="55" t="s">
        <v>5</v>
      </c>
      <c r="AE81" s="55"/>
      <c r="AF81" s="55" t="s">
        <v>6</v>
      </c>
      <c r="AG81" s="191">
        <v>42277.51122685185</v>
      </c>
    </row>
    <row r="82" spans="2:33" ht="36.9" hidden="1">
      <c r="B82" s="128" t="s">
        <v>139</v>
      </c>
      <c r="C82" s="144">
        <f>IFERROR(VLOOKUP(B82,Emission[],8,FALSE),0)</f>
        <v>63.536730000000006</v>
      </c>
      <c r="D82" s="73">
        <f>IFERROR(IF(P82&lt;&gt;"NA",P82,IF(G82&lt;&gt;Data!$B$11,(E82-C82)/(E$13-C$13)*(D$13-C$13)+C82,'INDC Analysis'!W82)),C82)</f>
        <v>63.536730000000006</v>
      </c>
      <c r="E82" s="73">
        <f>IFERROR(IF(U82&lt;&gt;"NA",U82,IF(G82&lt;&gt;Data!$B$11,(D82-C82)*(E$13-D$13)/(D$13-C$13)+D82,X82)),C82)</f>
        <v>63.536730000000006</v>
      </c>
      <c r="F82" s="246"/>
      <c r="G82" s="73" t="s">
        <v>347</v>
      </c>
      <c r="H82" s="206"/>
      <c r="I82" s="73"/>
      <c r="J82" s="73" t="str">
        <f>IFERROR(VLOOKUP(B82,Emission[],MATCH(I82,Data!$D$9:$K$9,0),FALSE),"")</f>
        <v/>
      </c>
      <c r="K82" s="73">
        <f>SUMPRODUCT((Economie[Country]=B82)*(Economie[Year]=I82)*(Economie[GDP-PPP (Billion Intl$ (2011))]))</f>
        <v>0</v>
      </c>
      <c r="L82" s="206"/>
      <c r="M82" s="73"/>
      <c r="N82" s="73"/>
      <c r="O82" s="73"/>
      <c r="P82" s="76" t="str">
        <f>IFERROR(IF(G82=Data!$B$13,IF(N82&lt;&gt;"",O82/K82*J82*N82,"NA"),IF(M82&lt;&gt;"",J82*(1-M82),"NA")),"NA")</f>
        <v>NA</v>
      </c>
      <c r="Q82" s="206"/>
      <c r="R82" s="73"/>
      <c r="S82" s="73"/>
      <c r="T82" s="73"/>
      <c r="U82" s="76" t="str">
        <f>IFERROR(IF(G82=Data!$B$13,IF(S82&lt;&gt;"",T82/K82*J82*(1-S82),"NA"),IF(R82&lt;&gt;"",J82*(1-R82),"NA")),"NA")</f>
        <v>NA</v>
      </c>
      <c r="V82" s="206"/>
      <c r="W82" s="176">
        <f>MAX(VLOOKUP($B82,Emission[],9,FALSE),C82)</f>
        <v>63.536730000000006</v>
      </c>
      <c r="X82" s="176">
        <f>MAX(VLOOKUP($B82,Emission[],10,FALSE),C82)</f>
        <v>63.536730000000006</v>
      </c>
      <c r="Y82" s="206"/>
      <c r="Z82" s="91"/>
      <c r="AA82" s="211"/>
      <c r="AB82" s="251" t="s">
        <v>140</v>
      </c>
      <c r="AC82" s="55" t="s">
        <v>4</v>
      </c>
      <c r="AD82" s="55" t="s">
        <v>141</v>
      </c>
      <c r="AE82" s="55"/>
      <c r="AF82" s="55" t="s">
        <v>6</v>
      </c>
      <c r="AG82" s="191">
        <v>42090.064780092594</v>
      </c>
    </row>
    <row r="83" spans="2:33" ht="49.2" hidden="1">
      <c r="B83" s="128" t="s">
        <v>142</v>
      </c>
      <c r="C83" s="144">
        <f>IFERROR(VLOOKUP(B83,Emission[],8,FALSE),0)</f>
        <v>62.201550000000005</v>
      </c>
      <c r="D83" s="73">
        <f>IFERROR(IF(P83&lt;&gt;"NA",P83,IF(G83&lt;&gt;Data!$B$11,(E83-C83)/(E$13-C$13)*(D$13-C$13)+C83,'INDC Analysis'!W83)),C83)</f>
        <v>74.288884285714289</v>
      </c>
      <c r="E83" s="73">
        <f>IFERROR(IF(U83&lt;&gt;"NA",U83,IF(G83&lt;&gt;Data!$B$11,(D83-C83)*(E$13-D$13)/(D$13-C$13)+D83,X83)),C83)</f>
        <v>84.361662857142875</v>
      </c>
      <c r="F83" s="246"/>
      <c r="G83" s="73" t="s">
        <v>347</v>
      </c>
      <c r="H83" s="206"/>
      <c r="I83" s="73"/>
      <c r="J83" s="73" t="str">
        <f>IFERROR(VLOOKUP(B83,Emission[],MATCH(I83,Data!$D$9:$K$9,0),FALSE),"")</f>
        <v/>
      </c>
      <c r="K83" s="73">
        <f>SUMPRODUCT((Economie[Country]=B83)*(Economie[Year]=I83)*(Economie[GDP-PPP (Billion Intl$ (2011))]))</f>
        <v>0</v>
      </c>
      <c r="L83" s="206"/>
      <c r="M83" s="73"/>
      <c r="N83" s="73"/>
      <c r="O83" s="73"/>
      <c r="P83" s="76" t="str">
        <f>IFERROR(IF(G83=Data!$B$13,IF(N83&lt;&gt;"",O83/K83*J83*N83,"NA"),IF(M83&lt;&gt;"",J83*(1-M83),"NA")),"NA")</f>
        <v>NA</v>
      </c>
      <c r="Q83" s="206"/>
      <c r="R83" s="73"/>
      <c r="S83" s="73"/>
      <c r="T83" s="73"/>
      <c r="U83" s="76" t="str">
        <f>IFERROR(IF(G83=Data!$B$13,IF(S83&lt;&gt;"",T83/K83*J83*(1-S83),"NA"),IF(R83&lt;&gt;"",J83*(1-R83),"NA")),"NA")</f>
        <v>NA</v>
      </c>
      <c r="V83" s="206"/>
      <c r="W83" s="176">
        <f>MAX(VLOOKUP($B83,Emission[],9,FALSE),C83)</f>
        <v>74.288884285714289</v>
      </c>
      <c r="X83" s="176">
        <f>MAX(VLOOKUP($B83,Emission[],10,FALSE),C83)</f>
        <v>84.361662857142875</v>
      </c>
      <c r="Y83" s="206"/>
      <c r="Z83" s="91"/>
      <c r="AA83" s="211"/>
      <c r="AB83" s="251" t="s">
        <v>242</v>
      </c>
      <c r="AC83" s="55" t="s">
        <v>4</v>
      </c>
      <c r="AD83" s="55" t="s">
        <v>17</v>
      </c>
      <c r="AE83" s="55"/>
      <c r="AF83" s="55" t="s">
        <v>6</v>
      </c>
      <c r="AG83" s="191">
        <v>42296.578981481478</v>
      </c>
    </row>
    <row r="84" spans="2:33" ht="49.2" hidden="1">
      <c r="B84" s="128" t="s">
        <v>426</v>
      </c>
      <c r="C84" s="144">
        <f>IFERROR(VLOOKUP(B84,Emission[],8,FALSE),0)</f>
        <v>61.308529999999998</v>
      </c>
      <c r="D84" s="73">
        <f>IFERROR(IF(P84&lt;&gt;"NA",P84,IF(G84&lt;&gt;Data!$B$11,(E84-C84)/(E$13-C$13)*(D$13-C$13)+C84,'INDC Analysis'!W84)),C84)</f>
        <v>76.211235714285706</v>
      </c>
      <c r="E84" s="73">
        <f>IFERROR(IF(U84&lt;&gt;"NA",U84,IF(G84&lt;&gt;Data!$B$11,(D84-C84)*(E$13-D$13)/(D$13-C$13)+D84,X84)),C84)</f>
        <v>88.630157142857144</v>
      </c>
      <c r="F84" s="246"/>
      <c r="G84" s="73" t="s">
        <v>347</v>
      </c>
      <c r="H84" s="206"/>
      <c r="I84" s="73"/>
      <c r="J84" s="73" t="str">
        <f>IFERROR(VLOOKUP(B84,Emission[],MATCH(I84,Data!$D$9:$K$9,0),FALSE),"")</f>
        <v/>
      </c>
      <c r="K84" s="73">
        <f>SUMPRODUCT((Economie[Country]=B84)*(Economie[Year]=I84)*(Economie[GDP-PPP (Billion Intl$ (2011))]))</f>
        <v>0</v>
      </c>
      <c r="L84" s="206"/>
      <c r="M84" s="73"/>
      <c r="N84" s="73"/>
      <c r="O84" s="73"/>
      <c r="P84" s="76" t="str">
        <f>IFERROR(IF(G84=Data!$B$13,IF(N84&lt;&gt;"",O84/K84*J84*N84,"NA"),IF(M84&lt;&gt;"",J84*(1-M84),"NA")),"NA")</f>
        <v>NA</v>
      </c>
      <c r="Q84" s="206"/>
      <c r="R84" s="73"/>
      <c r="S84" s="73"/>
      <c r="T84" s="73"/>
      <c r="U84" s="76" t="str">
        <f>IFERROR(IF(G84=Data!$B$13,IF(S84&lt;&gt;"",T84/K84*J84*(1-S84),"NA"),IF(R84&lt;&gt;"",J84*(1-R84),"NA")),"NA")</f>
        <v>NA</v>
      </c>
      <c r="V84" s="206"/>
      <c r="W84" s="176">
        <f>MAX(VLOOKUP($B84,Emission[],9,FALSE),C84)</f>
        <v>76.211235714285706</v>
      </c>
      <c r="X84" s="176">
        <f>MAX(VLOOKUP($B84,Emission[],10,FALSE),C84)</f>
        <v>88.630157142857144</v>
      </c>
      <c r="Y84" s="206"/>
      <c r="Z84" s="91"/>
      <c r="AA84" s="211"/>
      <c r="AB84" s="251" t="s">
        <v>365</v>
      </c>
      <c r="AC84" s="55" t="s">
        <v>4</v>
      </c>
      <c r="AD84" s="55" t="s">
        <v>5</v>
      </c>
      <c r="AE84" s="55"/>
      <c r="AF84" s="55" t="s">
        <v>6</v>
      </c>
      <c r="AG84" s="191">
        <v>42222.713437500002</v>
      </c>
    </row>
    <row r="85" spans="2:33" hidden="1">
      <c r="B85" s="128" t="s">
        <v>21</v>
      </c>
      <c r="C85" s="144">
        <f>IFERROR(VLOOKUP(B85,Emission[],8,FALSE),0)</f>
        <v>56.537080000000003</v>
      </c>
      <c r="D85" s="73">
        <f>IFERROR(IF(P85&lt;&gt;"NA",P85,IF(G85&lt;&gt;Data!$B$11,(E85-C85)/(E$13-C$13)*(D$13-C$13)+C85,'INDC Analysis'!W85)),C85)</f>
        <v>64.182717142857143</v>
      </c>
      <c r="E85" s="73">
        <f>IFERROR(IF(U85&lt;&gt;"NA",U85,IF(G85&lt;&gt;Data!$B$11,(D85-C85)*(E$13-D$13)/(D$13-C$13)+D85,X85)),C85)</f>
        <v>70.554081428571436</v>
      </c>
      <c r="F85" s="246"/>
      <c r="G85" s="73" t="s">
        <v>347</v>
      </c>
      <c r="H85" s="206"/>
      <c r="I85" s="73"/>
      <c r="J85" s="73" t="str">
        <f>IFERROR(VLOOKUP(B85,Emission[],MATCH(I85,Data!$D$9:$K$9,0),FALSE),"")</f>
        <v/>
      </c>
      <c r="K85" s="73">
        <f>SUMPRODUCT((Economie[Country]=B85)*(Economie[Year]=I85)*(Economie[GDP-PPP (Billion Intl$ (2011))]))</f>
        <v>0</v>
      </c>
      <c r="L85" s="206"/>
      <c r="M85" s="73"/>
      <c r="N85" s="73"/>
      <c r="O85" s="73"/>
      <c r="P85" s="76" t="str">
        <f>IFERROR(IF(G85=Data!$B$13,IF(N85&lt;&gt;"",O85/K85*J85*N85,"NA"),IF(M85&lt;&gt;"",J85*(1-M85),"NA")),"NA")</f>
        <v>NA</v>
      </c>
      <c r="Q85" s="206"/>
      <c r="R85" s="73"/>
      <c r="S85" s="73"/>
      <c r="T85" s="73"/>
      <c r="U85" s="76" t="str">
        <f>IFERROR(IF(G85=Data!$B$13,IF(S85&lt;&gt;"",T85/K85*J85*(1-S85),"NA"),IF(R85&lt;&gt;"",J85*(1-R85),"NA")),"NA")</f>
        <v>NA</v>
      </c>
      <c r="V85" s="206"/>
      <c r="W85" s="176">
        <f>MAX(VLOOKUP($B85,Emission[],9,FALSE),C85)</f>
        <v>64.182717142857143</v>
      </c>
      <c r="X85" s="176">
        <f>MAX(VLOOKUP($B85,Emission[],10,FALSE),C85)</f>
        <v>70.554081428571436</v>
      </c>
      <c r="Y85" s="206"/>
      <c r="Z85" s="91"/>
      <c r="AA85" s="211"/>
      <c r="AB85" s="251" t="s">
        <v>22</v>
      </c>
      <c r="AC85" s="55" t="s">
        <v>4</v>
      </c>
      <c r="AD85" s="55" t="s">
        <v>20</v>
      </c>
      <c r="AE85" s="55"/>
      <c r="AF85" s="55" t="s">
        <v>6</v>
      </c>
      <c r="AG85" s="191">
        <v>42276.720636574071</v>
      </c>
    </row>
    <row r="86" spans="2:33" ht="49.2" hidden="1">
      <c r="B86" s="128" t="s">
        <v>161</v>
      </c>
      <c r="C86" s="144">
        <f>IFERROR(VLOOKUP(B86,Emission[],8,FALSE),0)</f>
        <v>55.91028</v>
      </c>
      <c r="D86" s="73">
        <f>IFERROR(IF(P86&lt;&gt;"NA",P86,IF(G86&lt;&gt;Data!$B$11,(E86-C86)/(E$13-C$13)*(D$13-C$13)+C86,'INDC Analysis'!W86)),C86)</f>
        <v>63.035254285714288</v>
      </c>
      <c r="E86" s="73">
        <f>IFERROR(IF(U86&lt;&gt;"NA",U86,IF(G86&lt;&gt;Data!$B$11,(D86-C86)*(E$13-D$13)/(D$13-C$13)+D86,X86)),C86)</f>
        <v>68.972732857142859</v>
      </c>
      <c r="F86" s="246"/>
      <c r="G86" s="73" t="s">
        <v>347</v>
      </c>
      <c r="H86" s="206"/>
      <c r="I86" s="73"/>
      <c r="J86" s="73" t="str">
        <f>IFERROR(VLOOKUP(B86,Emission[],MATCH(I86,Data!$D$9:$K$9,0),FALSE),"")</f>
        <v/>
      </c>
      <c r="K86" s="73">
        <f>SUMPRODUCT((Economie[Country]=B86)*(Economie[Year]=I86)*(Economie[GDP-PPP (Billion Intl$ (2011))]))</f>
        <v>0</v>
      </c>
      <c r="L86" s="206"/>
      <c r="M86" s="73"/>
      <c r="N86" s="73"/>
      <c r="O86" s="73"/>
      <c r="P86" s="76" t="str">
        <f>IFERROR(IF(G86=Data!$B$13,IF(N86&lt;&gt;"",O86/K86*J86*N86,"NA"),IF(M86&lt;&gt;"",J86*(1-M86),"NA")),"NA")</f>
        <v>NA</v>
      </c>
      <c r="Q86" s="206"/>
      <c r="R86" s="73"/>
      <c r="S86" s="73"/>
      <c r="T86" s="73"/>
      <c r="U86" s="76" t="str">
        <f>IFERROR(IF(G86=Data!$B$13,IF(S86&lt;&gt;"",T86/K86*J86*(1-S86),"NA"),IF(R86&lt;&gt;"",J86*(1-R86),"NA")),"NA")</f>
        <v>NA</v>
      </c>
      <c r="V86" s="206"/>
      <c r="W86" s="176">
        <f>MAX(VLOOKUP($B86,Emission[],9,FALSE),C86)</f>
        <v>63.035254285714288</v>
      </c>
      <c r="X86" s="176">
        <f>MAX(VLOOKUP($B86,Emission[],10,FALSE),C86)</f>
        <v>68.972732857142859</v>
      </c>
      <c r="Y86" s="206"/>
      <c r="Z86" s="91"/>
      <c r="AA86" s="211"/>
      <c r="AB86" s="251" t="s">
        <v>250</v>
      </c>
      <c r="AC86" s="55" t="s">
        <v>4</v>
      </c>
      <c r="AD86" s="55" t="s">
        <v>59</v>
      </c>
      <c r="AE86" s="55"/>
      <c r="AF86" s="55" t="s">
        <v>6</v>
      </c>
      <c r="AG86" s="191">
        <v>42188.389756944445</v>
      </c>
    </row>
    <row r="87" spans="2:33" ht="110.7" hidden="1">
      <c r="B87" s="128" t="s">
        <v>103</v>
      </c>
      <c r="C87" s="144">
        <f>IFERROR(VLOOKUP(B87,Emission[],8,FALSE),0)</f>
        <v>54.302099999999996</v>
      </c>
      <c r="D87" s="73">
        <f>IFERROR(IF(P87&lt;&gt;"NA",P87,IF(G87&lt;&gt;Data!$B$11,(E87-C87)/(E$13-C$13)*(D$13-C$13)+C87,'INDC Analysis'!W87)),C87)</f>
        <v>59.136788571428568</v>
      </c>
      <c r="E87" s="73">
        <f>IFERROR(IF(U87&lt;&gt;"NA",U87,IF(G87&lt;&gt;Data!$B$11,(D87-C87)*(E$13-D$13)/(D$13-C$13)+D87,X87)),C87)</f>
        <v>63.165695714285711</v>
      </c>
      <c r="F87" s="246"/>
      <c r="G87" s="73" t="s">
        <v>347</v>
      </c>
      <c r="H87" s="206"/>
      <c r="I87" s="73"/>
      <c r="J87" s="73" t="str">
        <f>IFERROR(VLOOKUP(B87,Emission[],MATCH(I87,Data!$D$9:$K$9,0),FALSE),"")</f>
        <v/>
      </c>
      <c r="K87" s="73">
        <f>SUMPRODUCT((Economie[Country]=B87)*(Economie[Year]=I87)*(Economie[GDP-PPP (Billion Intl$ (2011))]))</f>
        <v>0</v>
      </c>
      <c r="L87" s="206"/>
      <c r="M87" s="73"/>
      <c r="N87" s="73"/>
      <c r="O87" s="73"/>
      <c r="P87" s="76" t="str">
        <f>IFERROR(IF(G87=Data!$B$13,IF(N87&lt;&gt;"",O87/K87*J87*N87,"NA"),IF(M87&lt;&gt;"",J87*(1-M87),"NA")),"NA")</f>
        <v>NA</v>
      </c>
      <c r="Q87" s="206"/>
      <c r="R87" s="73"/>
      <c r="S87" s="73"/>
      <c r="T87" s="73"/>
      <c r="U87" s="76" t="str">
        <f>IFERROR(IF(G87=Data!$B$13,IF(S87&lt;&gt;"",T87/K87*J87*(1-S87),"NA"),IF(R87&lt;&gt;"",J87*(1-R87),"NA")),"NA")</f>
        <v>NA</v>
      </c>
      <c r="V87" s="206"/>
      <c r="W87" s="176">
        <f>MAX(VLOOKUP($B87,Emission[],9,FALSE),C87)</f>
        <v>59.136788571428568</v>
      </c>
      <c r="X87" s="176">
        <f>MAX(VLOOKUP($B87,Emission[],10,FALSE),C87)</f>
        <v>63.165695714285711</v>
      </c>
      <c r="Y87" s="206"/>
      <c r="Z87" s="91"/>
      <c r="AA87" s="211"/>
      <c r="AB87" s="251" t="s">
        <v>226</v>
      </c>
      <c r="AC87" s="55" t="s">
        <v>4</v>
      </c>
      <c r="AD87" s="55" t="s">
        <v>5</v>
      </c>
      <c r="AE87" s="55"/>
      <c r="AF87" s="55" t="s">
        <v>6</v>
      </c>
      <c r="AG87" s="191">
        <v>42209.313067129631</v>
      </c>
    </row>
    <row r="88" spans="2:33" ht="36.9" hidden="1">
      <c r="B88" s="128" t="s">
        <v>156</v>
      </c>
      <c r="C88" s="144">
        <f>IFERROR(VLOOKUP(B88,Emission[],8,FALSE),0)</f>
        <v>54.185370000000006</v>
      </c>
      <c r="D88" s="73">
        <f>IFERROR(IF(P88&lt;&gt;"NA",P88,IF(G88&lt;&gt;Data!$B$11,(E88-C88)/(E$13-C$13)*(D$13-C$13)+C88,'INDC Analysis'!W88)),C88)</f>
        <v>57.525252857142874</v>
      </c>
      <c r="E88" s="73">
        <f>IFERROR(IF(U88&lt;&gt;"NA",U88,IF(G88&lt;&gt;Data!$B$11,(D88-C88)*(E$13-D$13)/(D$13-C$13)+D88,X88)),C88)</f>
        <v>60.308488571428597</v>
      </c>
      <c r="F88" s="246"/>
      <c r="G88" s="73" t="s">
        <v>347</v>
      </c>
      <c r="H88" s="206"/>
      <c r="I88" s="73"/>
      <c r="J88" s="73" t="str">
        <f>IFERROR(VLOOKUP(B88,Emission[],MATCH(I88,Data!$D$9:$K$9,0),FALSE),"")</f>
        <v/>
      </c>
      <c r="K88" s="73">
        <f>SUMPRODUCT((Economie[Country]=B88)*(Economie[Year]=I88)*(Economie[GDP-PPP (Billion Intl$ (2011))]))</f>
        <v>0</v>
      </c>
      <c r="L88" s="206"/>
      <c r="M88" s="73"/>
      <c r="N88" s="73"/>
      <c r="O88" s="73"/>
      <c r="P88" s="76" t="str">
        <f>IFERROR(IF(G88=Data!$B$13,IF(N88&lt;&gt;"",O88/K88*J88*N88,"NA"),IF(M88&lt;&gt;"",J88*(1-M88),"NA")),"NA")</f>
        <v>NA</v>
      </c>
      <c r="Q88" s="206"/>
      <c r="R88" s="73"/>
      <c r="S88" s="73"/>
      <c r="T88" s="73"/>
      <c r="U88" s="76" t="str">
        <f>IFERROR(IF(G88=Data!$B$13,IF(S88&lt;&gt;"",T88/K88*J88*(1-S88),"NA"),IF(R88&lt;&gt;"",J88*(1-R88),"NA")),"NA")</f>
        <v>NA</v>
      </c>
      <c r="V88" s="206"/>
      <c r="W88" s="176">
        <f>MAX(VLOOKUP($B88,Emission[],9,FALSE),C88)</f>
        <v>57.525252857142874</v>
      </c>
      <c r="X88" s="176">
        <f>MAX(VLOOKUP($B88,Emission[],10,FALSE),C88)</f>
        <v>60.308488571428597</v>
      </c>
      <c r="Y88" s="206"/>
      <c r="Z88" s="91"/>
      <c r="AA88" s="211"/>
      <c r="AB88" s="251" t="s">
        <v>158</v>
      </c>
      <c r="AC88" s="55" t="s">
        <v>4</v>
      </c>
      <c r="AD88" s="55" t="s">
        <v>5</v>
      </c>
      <c r="AE88" s="55" t="s">
        <v>157</v>
      </c>
      <c r="AF88" s="55" t="s">
        <v>6</v>
      </c>
      <c r="AG88" s="191">
        <v>42273.640844907408</v>
      </c>
    </row>
    <row r="89" spans="2:33" ht="49.2" hidden="1">
      <c r="B89" s="128" t="s">
        <v>170</v>
      </c>
      <c r="C89" s="144">
        <f>IFERROR(VLOOKUP(B89,Emission[],8,FALSE),0)</f>
        <v>54.1081</v>
      </c>
      <c r="D89" s="73">
        <f>IFERROR(IF(P89&lt;&gt;"NA",P89,IF(G89&lt;&gt;Data!$B$11,(E89-C89)/(E$13-C$13)*(D$13-C$13)+C89,'INDC Analysis'!W89)),C89)</f>
        <v>54.1081</v>
      </c>
      <c r="E89" s="73">
        <f>IFERROR(IF(U89&lt;&gt;"NA",U89,IF(G89&lt;&gt;Data!$B$11,(D89-C89)*(E$13-D$13)/(D$13-C$13)+D89,X89)),C89)</f>
        <v>54.1081</v>
      </c>
      <c r="F89" s="246"/>
      <c r="G89" s="73" t="s">
        <v>347</v>
      </c>
      <c r="H89" s="206"/>
      <c r="I89" s="73"/>
      <c r="J89" s="73" t="str">
        <f>IFERROR(VLOOKUP(B89,Emission[],MATCH(I89,Data!$D$9:$K$9,0),FALSE),"")</f>
        <v/>
      </c>
      <c r="K89" s="73">
        <f>SUMPRODUCT((Economie[Country]=B89)*(Economie[Year]=I89)*(Economie[GDP-PPP (Billion Intl$ (2011))]))</f>
        <v>0</v>
      </c>
      <c r="L89" s="206"/>
      <c r="M89" s="73"/>
      <c r="N89" s="73"/>
      <c r="O89" s="73"/>
      <c r="P89" s="76" t="str">
        <f>IFERROR(IF(G89=Data!$B$13,IF(N89&lt;&gt;"",O89/K89*J89*N89,"NA"),IF(M89&lt;&gt;"",J89*(1-M89),"NA")),"NA")</f>
        <v>NA</v>
      </c>
      <c r="Q89" s="206"/>
      <c r="R89" s="73"/>
      <c r="S89" s="73"/>
      <c r="T89" s="73"/>
      <c r="U89" s="76" t="str">
        <f>IFERROR(IF(G89=Data!$B$13,IF(S89&lt;&gt;"",T89/K89*J89*(1-S89),"NA"),IF(R89&lt;&gt;"",J89*(1-R89),"NA")),"NA")</f>
        <v>NA</v>
      </c>
      <c r="V89" s="206"/>
      <c r="W89" s="176">
        <f>MAX(VLOOKUP($B89,Emission[],9,FALSE),C89)</f>
        <v>54.1081</v>
      </c>
      <c r="X89" s="176">
        <f>MAX(VLOOKUP($B89,Emission[],10,FALSE),C89)</f>
        <v>54.1081</v>
      </c>
      <c r="Y89" s="206"/>
      <c r="Z89" s="91"/>
      <c r="AA89" s="211"/>
      <c r="AB89" s="251" t="s">
        <v>171</v>
      </c>
      <c r="AC89" s="55" t="s">
        <v>4</v>
      </c>
      <c r="AD89" s="55" t="s">
        <v>20</v>
      </c>
      <c r="AE89" s="55"/>
      <c r="AF89" s="55" t="s">
        <v>6</v>
      </c>
      <c r="AG89" s="191">
        <v>42062.511076388888</v>
      </c>
    </row>
    <row r="90" spans="2:33" ht="73.8" hidden="1">
      <c r="B90" s="128" t="s">
        <v>68</v>
      </c>
      <c r="C90" s="144">
        <f>IFERROR(VLOOKUP(B90,Emission[],8,FALSE),0)</f>
        <v>52.746569999999998</v>
      </c>
      <c r="D90" s="73">
        <f>IFERROR(IF(P90&lt;&gt;"NA",P90,IF(G90&lt;&gt;Data!$B$11,(E90-C90)/(E$13-C$13)*(D$13-C$13)+C90,'INDC Analysis'!W90)),C90)</f>
        <v>57.629918571428561</v>
      </c>
      <c r="E90" s="73">
        <f>IFERROR(IF(U90&lt;&gt;"NA",U90,IF(G90&lt;&gt;Data!$B$11,(D90-C90)*(E$13-D$13)/(D$13-C$13)+D90,X90)),C90)</f>
        <v>61.699375714285708</v>
      </c>
      <c r="F90" s="246"/>
      <c r="G90" s="73" t="s">
        <v>347</v>
      </c>
      <c r="H90" s="206"/>
      <c r="I90" s="73"/>
      <c r="J90" s="73" t="str">
        <f>IFERROR(VLOOKUP(B90,Emission[],MATCH(I90,Data!$D$9:$K$9,0),FALSE),"")</f>
        <v/>
      </c>
      <c r="K90" s="73">
        <f>SUMPRODUCT((Economie[Country]=B90)*(Economie[Year]=I90)*(Economie[GDP-PPP (Billion Intl$ (2011))]))</f>
        <v>0</v>
      </c>
      <c r="L90" s="206"/>
      <c r="M90" s="73"/>
      <c r="N90" s="73"/>
      <c r="O90" s="73"/>
      <c r="P90" s="76" t="str">
        <f>IFERROR(IF(G90=Data!$B$13,IF(N90&lt;&gt;"",O90/K90*J90*N90,"NA"),IF(M90&lt;&gt;"",J90*(1-M90),"NA")),"NA")</f>
        <v>NA</v>
      </c>
      <c r="Q90" s="206"/>
      <c r="R90" s="73"/>
      <c r="S90" s="73"/>
      <c r="T90" s="73"/>
      <c r="U90" s="76" t="str">
        <f>IFERROR(IF(G90=Data!$B$13,IF(S90&lt;&gt;"",T90/K90*J90*(1-S90),"NA"),IF(R90&lt;&gt;"",J90*(1-R90),"NA")),"NA")</f>
        <v>NA</v>
      </c>
      <c r="V90" s="206"/>
      <c r="W90" s="176">
        <f>MAX(VLOOKUP($B90,Emission[],9,FALSE),C90)</f>
        <v>57.629918571428561</v>
      </c>
      <c r="X90" s="176">
        <f>MAX(VLOOKUP($B90,Emission[],10,FALSE),C90)</f>
        <v>61.699375714285708</v>
      </c>
      <c r="Y90" s="206"/>
      <c r="Z90" s="91"/>
      <c r="AA90" s="211"/>
      <c r="AB90" s="251" t="s">
        <v>69</v>
      </c>
      <c r="AC90" s="55" t="s">
        <v>28</v>
      </c>
      <c r="AD90" s="55" t="s">
        <v>5</v>
      </c>
      <c r="AE90" s="55"/>
      <c r="AF90" s="55" t="s">
        <v>504</v>
      </c>
      <c r="AG90" s="191">
        <v>42290.377951388888</v>
      </c>
    </row>
    <row r="91" spans="2:33" ht="61.5" hidden="1">
      <c r="B91" s="128" t="s">
        <v>145</v>
      </c>
      <c r="C91" s="144">
        <f>IFERROR(VLOOKUP(B91,Emission[],8,FALSE),0)</f>
        <v>50.84395</v>
      </c>
      <c r="D91" s="73">
        <f>IFERROR(IF(P91&lt;&gt;"NA",P91,IF(G91&lt;&gt;Data!$B$11,(E91-C91)/(E$13-C$13)*(D$13-C$13)+C91,'INDC Analysis'!W91)),C91)</f>
        <v>50.84395</v>
      </c>
      <c r="E91" s="73">
        <f>IFERROR(IF(U91&lt;&gt;"NA",U91,IF(G91&lt;&gt;Data!$B$11,(D91-C91)*(E$13-D$13)/(D$13-C$13)+D91,X91)),C91)</f>
        <v>50.84395</v>
      </c>
      <c r="F91" s="246"/>
      <c r="G91" s="73" t="s">
        <v>347</v>
      </c>
      <c r="H91" s="206"/>
      <c r="I91" s="73"/>
      <c r="J91" s="73" t="str">
        <f>IFERROR(VLOOKUP(B91,Emission[],MATCH(I91,Data!$D$9:$K$9,0),FALSE),"")</f>
        <v/>
      </c>
      <c r="K91" s="73">
        <f>SUMPRODUCT((Economie[Country]=B91)*(Economie[Year]=I91)*(Economie[GDP-PPP (Billion Intl$ (2011))]))</f>
        <v>0</v>
      </c>
      <c r="L91" s="206"/>
      <c r="M91" s="73"/>
      <c r="N91" s="73"/>
      <c r="O91" s="73"/>
      <c r="P91" s="76" t="str">
        <f>IFERROR(IF(G91=Data!$B$13,IF(N91&lt;&gt;"",O91/K91*J91*N91,"NA"),IF(M91&lt;&gt;"",J91*(1-M91),"NA")),"NA")</f>
        <v>NA</v>
      </c>
      <c r="Q91" s="206"/>
      <c r="R91" s="73"/>
      <c r="S91" s="73"/>
      <c r="T91" s="73"/>
      <c r="U91" s="76" t="str">
        <f>IFERROR(IF(G91=Data!$B$13,IF(S91&lt;&gt;"",T91/K91*J91*(1-S91),"NA"),IF(R91&lt;&gt;"",J91*(1-R91),"NA")),"NA")</f>
        <v>NA</v>
      </c>
      <c r="V91" s="206"/>
      <c r="W91" s="176">
        <f>MAX(VLOOKUP($B91,Emission[],9,FALSE),C91)</f>
        <v>50.84395</v>
      </c>
      <c r="X91" s="176">
        <f>MAX(VLOOKUP($B91,Emission[],10,FALSE),C91)</f>
        <v>50.84395</v>
      </c>
      <c r="Y91" s="206"/>
      <c r="Z91" s="91"/>
      <c r="AA91" s="211"/>
      <c r="AB91" s="251" t="s">
        <v>244</v>
      </c>
      <c r="AC91" s="55" t="s">
        <v>4</v>
      </c>
      <c r="AD91" s="55" t="s">
        <v>5</v>
      </c>
      <c r="AE91" s="55" t="s">
        <v>243</v>
      </c>
      <c r="AF91" s="55" t="s">
        <v>6</v>
      </c>
      <c r="AG91" s="191">
        <v>42278.804328703707</v>
      </c>
    </row>
    <row r="92" spans="2:33" ht="49.2" hidden="1">
      <c r="B92" s="128" t="s">
        <v>42</v>
      </c>
      <c r="C92" s="144">
        <f>IFERROR(VLOOKUP(B92,Emission[],8,FALSE),0)</f>
        <v>43.910400000000003</v>
      </c>
      <c r="D92" s="73">
        <f>IFERROR(IF(P92&lt;&gt;"NA",P92,IF(G92&lt;&gt;Data!$B$11,(E92-C92)/(E$13-C$13)*(D$13-C$13)+C92,'INDC Analysis'!W92)),C92)</f>
        <v>43.910400000000003</v>
      </c>
      <c r="E92" s="73">
        <f>IFERROR(IF(U92&lt;&gt;"NA",U92,IF(G92&lt;&gt;Data!$B$11,(D92-C92)*(E$13-D$13)/(D$13-C$13)+D92,X92)),C92)</f>
        <v>43.910400000000003</v>
      </c>
      <c r="F92" s="246"/>
      <c r="G92" s="73" t="s">
        <v>347</v>
      </c>
      <c r="H92" s="206"/>
      <c r="I92" s="73"/>
      <c r="J92" s="73" t="str">
        <f>IFERROR(VLOOKUP(B92,Emission[],MATCH(I92,Data!$D$9:$K$9,0),FALSE),"")</f>
        <v/>
      </c>
      <c r="K92" s="73">
        <f>SUMPRODUCT((Economie[Country]=B92)*(Economie[Year]=I92)*(Economie[GDP-PPP (Billion Intl$ (2011))]))</f>
        <v>0</v>
      </c>
      <c r="L92" s="206"/>
      <c r="M92" s="73"/>
      <c r="N92" s="73"/>
      <c r="O92" s="73"/>
      <c r="P92" s="76" t="str">
        <f>IFERROR(IF(G92=Data!$B$13,IF(N92&lt;&gt;"",O92/K92*J92*N92,"NA"),IF(M92&lt;&gt;"",J92*(1-M92),"NA")),"NA")</f>
        <v>NA</v>
      </c>
      <c r="Q92" s="206"/>
      <c r="R92" s="73"/>
      <c r="S92" s="73"/>
      <c r="T92" s="73"/>
      <c r="U92" s="76" t="str">
        <f>IFERROR(IF(G92=Data!$B$13,IF(S92&lt;&gt;"",T92/K92*J92*(1-S92),"NA"),IF(R92&lt;&gt;"",J92*(1-R92),"NA")),"NA")</f>
        <v>NA</v>
      </c>
      <c r="V92" s="206"/>
      <c r="W92" s="176">
        <f>MAX(VLOOKUP($B92,Emission[],9,FALSE),C92)</f>
        <v>43.910400000000003</v>
      </c>
      <c r="X92" s="176">
        <f>MAX(VLOOKUP($B92,Emission[],10,FALSE),C92)</f>
        <v>43.910400000000003</v>
      </c>
      <c r="Y92" s="206"/>
      <c r="Z92" s="91"/>
      <c r="AA92" s="211"/>
      <c r="AB92" s="251" t="s">
        <v>267</v>
      </c>
      <c r="AC92" s="55" t="s">
        <v>28</v>
      </c>
      <c r="AD92" s="55" t="s">
        <v>5</v>
      </c>
      <c r="AE92" s="55" t="s">
        <v>202</v>
      </c>
      <c r="AF92" s="55" t="s">
        <v>6</v>
      </c>
      <c r="AG92" s="191">
        <v>42275.971898148149</v>
      </c>
    </row>
    <row r="93" spans="2:33" ht="98.4" hidden="1">
      <c r="B93" s="128" t="s">
        <v>175</v>
      </c>
      <c r="C93" s="144">
        <f>IFERROR(VLOOKUP(B93,Emission[],8,FALSE),0)</f>
        <v>39.72101</v>
      </c>
      <c r="D93" s="73">
        <f>IFERROR(IF(P93&lt;&gt;"NA",P93,IF(G93&lt;&gt;Data!$B$11,(E93-C93)/(E$13-C$13)*(D$13-C$13)+C93,'INDC Analysis'!W93)),C93)</f>
        <v>46.190887142857143</v>
      </c>
      <c r="E93" s="73">
        <f>IFERROR(IF(U93&lt;&gt;"NA",U93,IF(G93&lt;&gt;Data!$B$11,(D93-C93)*(E$13-D$13)/(D$13-C$13)+D93,X93)),C93)</f>
        <v>51.582451428571424</v>
      </c>
      <c r="F93" s="246"/>
      <c r="G93" s="73" t="s">
        <v>347</v>
      </c>
      <c r="H93" s="206"/>
      <c r="I93" s="73"/>
      <c r="J93" s="73" t="str">
        <f>IFERROR(VLOOKUP(B93,Emission[],MATCH(I93,Data!$D$9:$K$9,0),FALSE),"")</f>
        <v/>
      </c>
      <c r="K93" s="73">
        <f>SUMPRODUCT((Economie[Country]=B93)*(Economie[Year]=I93)*(Economie[GDP-PPP (Billion Intl$ (2011))]))</f>
        <v>0</v>
      </c>
      <c r="L93" s="206"/>
      <c r="M93" s="73"/>
      <c r="N93" s="73"/>
      <c r="O93" s="73"/>
      <c r="P93" s="76" t="str">
        <f>IFERROR(IF(G93=Data!$B$13,IF(N93&lt;&gt;"",O93/K93*J93*N93,"NA"),IF(M93&lt;&gt;"",J93*(1-M93),"NA")),"NA")</f>
        <v>NA</v>
      </c>
      <c r="Q93" s="206"/>
      <c r="R93" s="73"/>
      <c r="S93" s="73"/>
      <c r="T93" s="73"/>
      <c r="U93" s="76" t="str">
        <f>IFERROR(IF(G93=Data!$B$13,IF(S93&lt;&gt;"",T93/K93*J93*(1-S93),"NA"),IF(R93&lt;&gt;"",J93*(1-R93),"NA")),"NA")</f>
        <v>NA</v>
      </c>
      <c r="V93" s="206"/>
      <c r="W93" s="176">
        <f>MAX(VLOOKUP($B93,Emission[],9,FALSE),C93)</f>
        <v>46.190887142857143</v>
      </c>
      <c r="X93" s="176">
        <f>MAX(VLOOKUP($B93,Emission[],10,FALSE),C93)</f>
        <v>51.582451428571424</v>
      </c>
      <c r="Y93" s="206"/>
      <c r="Z93" s="91"/>
      <c r="AA93" s="211"/>
      <c r="AB93" s="251" t="s">
        <v>257</v>
      </c>
      <c r="AC93" s="55" t="s">
        <v>4</v>
      </c>
      <c r="AD93" s="55" t="s">
        <v>57</v>
      </c>
      <c r="AE93" s="55"/>
      <c r="AF93" s="55" t="s">
        <v>6</v>
      </c>
      <c r="AG93" s="191">
        <v>42263.487928240742</v>
      </c>
    </row>
    <row r="94" spans="2:33" ht="36.9" hidden="1">
      <c r="B94" s="128" t="s">
        <v>136</v>
      </c>
      <c r="C94" s="144">
        <f>IFERROR(VLOOKUP(B94,Emission[],8,FALSE),0)</f>
        <v>38.04927</v>
      </c>
      <c r="D94" s="73">
        <f>IFERROR(IF(P94&lt;&gt;"NA",P94,IF(G94&lt;&gt;Data!$B$11,(E94-C94)/(E$13-C$13)*(D$13-C$13)+C94,'INDC Analysis'!W94)),C94)</f>
        <v>44.148029999999999</v>
      </c>
      <c r="E94" s="73">
        <f>IFERROR(IF(U94&lt;&gt;"NA",U94,IF(G94&lt;&gt;Data!$B$11,(D94-C94)*(E$13-D$13)/(D$13-C$13)+D94,X94)),C94)</f>
        <v>49.230330000000002</v>
      </c>
      <c r="F94" s="246"/>
      <c r="G94" s="73" t="s">
        <v>347</v>
      </c>
      <c r="H94" s="206"/>
      <c r="I94" s="73"/>
      <c r="J94" s="73" t="str">
        <f>IFERROR(VLOOKUP(B94,Emission[],MATCH(I94,Data!$D$9:$K$9,0),FALSE),"")</f>
        <v/>
      </c>
      <c r="K94" s="73">
        <f>SUMPRODUCT((Economie[Country]=B94)*(Economie[Year]=I94)*(Economie[GDP-PPP (Billion Intl$ (2011))]))</f>
        <v>0</v>
      </c>
      <c r="L94" s="206"/>
      <c r="M94" s="73"/>
      <c r="N94" s="73"/>
      <c r="O94" s="73"/>
      <c r="P94" s="76" t="str">
        <f>IFERROR(IF(G94=Data!$B$13,IF(N94&lt;&gt;"",O94/K94*J94*N94,"NA"),IF(M94&lt;&gt;"",J94*(1-M94),"NA")),"NA")</f>
        <v>NA</v>
      </c>
      <c r="Q94" s="206"/>
      <c r="R94" s="73"/>
      <c r="S94" s="73"/>
      <c r="T94" s="73"/>
      <c r="U94" s="76" t="str">
        <f>IFERROR(IF(G94=Data!$B$13,IF(S94&lt;&gt;"",T94/K94*J94*(1-S94),"NA"),IF(R94&lt;&gt;"",J94*(1-R94),"NA")),"NA")</f>
        <v>NA</v>
      </c>
      <c r="V94" s="206"/>
      <c r="W94" s="176">
        <f>MAX(VLOOKUP($B94,Emission[],9,FALSE),C94)</f>
        <v>44.148029999999999</v>
      </c>
      <c r="X94" s="176">
        <f>MAX(VLOOKUP($B94,Emission[],10,FALSE),C94)</f>
        <v>49.230330000000002</v>
      </c>
      <c r="Y94" s="206"/>
      <c r="Z94" s="91"/>
      <c r="AA94" s="211"/>
      <c r="AB94" s="251" t="s">
        <v>366</v>
      </c>
      <c r="AC94" s="55" t="s">
        <v>4</v>
      </c>
      <c r="AD94" s="55" t="s">
        <v>5</v>
      </c>
      <c r="AE94" s="55"/>
      <c r="AF94" s="55" t="s">
        <v>6</v>
      </c>
      <c r="AG94" s="191">
        <v>42276.692395833335</v>
      </c>
    </row>
    <row r="95" spans="2:33" ht="73.8" hidden="1">
      <c r="B95" s="128" t="s">
        <v>130</v>
      </c>
      <c r="C95" s="144">
        <f>IFERROR(VLOOKUP(B95,Emission[],8,FALSE),0)</f>
        <v>36.029429999999998</v>
      </c>
      <c r="D95" s="73">
        <f>IFERROR(IF(P95&lt;&gt;"NA",P95,IF(G95&lt;&gt;Data!$B$11,(E95-C95)/(E$13-C$13)*(D$13-C$13)+C95,'INDC Analysis'!W95)),C95)</f>
        <v>50.079274285714277</v>
      </c>
      <c r="E95" s="73">
        <f>IFERROR(IF(U95&lt;&gt;"NA",U95,IF(G95&lt;&gt;Data!$B$11,(D95-C95)*(E$13-D$13)/(D$13-C$13)+D95,X95)),C95)</f>
        <v>61.787477857142846</v>
      </c>
      <c r="F95" s="246"/>
      <c r="G95" s="73" t="s">
        <v>347</v>
      </c>
      <c r="H95" s="206"/>
      <c r="I95" s="73"/>
      <c r="J95" s="73" t="str">
        <f>IFERROR(VLOOKUP(B95,Emission[],MATCH(I95,Data!$D$9:$K$9,0),FALSE),"")</f>
        <v/>
      </c>
      <c r="K95" s="73">
        <f>SUMPRODUCT((Economie[Country]=B95)*(Economie[Year]=I95)*(Economie[GDP-PPP (Billion Intl$ (2011))]))</f>
        <v>0</v>
      </c>
      <c r="L95" s="206"/>
      <c r="M95" s="73"/>
      <c r="N95" s="73"/>
      <c r="O95" s="73"/>
      <c r="P95" s="76" t="str">
        <f>IFERROR(IF(G95=Data!$B$13,IF(N95&lt;&gt;"",O95/K95*J95*N95,"NA"),IF(M95&lt;&gt;"",J95*(1-M95),"NA")),"NA")</f>
        <v>NA</v>
      </c>
      <c r="Q95" s="206"/>
      <c r="R95" s="73"/>
      <c r="S95" s="73"/>
      <c r="T95" s="73"/>
      <c r="U95" s="76" t="str">
        <f>IFERROR(IF(G95=Data!$B$13,IF(S95&lt;&gt;"",T95/K95*J95*(1-S95),"NA"),IF(R95&lt;&gt;"",J95*(1-R95),"NA")),"NA")</f>
        <v>NA</v>
      </c>
      <c r="V95" s="206"/>
      <c r="W95" s="176">
        <f>MAX(VLOOKUP($B95,Emission[],9,FALSE),C95)</f>
        <v>50.079274285714277</v>
      </c>
      <c r="X95" s="176">
        <f>MAX(VLOOKUP($B95,Emission[],10,FALSE),C95)</f>
        <v>61.787477857142846</v>
      </c>
      <c r="Y95" s="206"/>
      <c r="Z95" s="91"/>
      <c r="AA95" s="211"/>
      <c r="AB95" s="251" t="s">
        <v>131</v>
      </c>
      <c r="AC95" s="55" t="s">
        <v>4</v>
      </c>
      <c r="AD95" s="55" t="s">
        <v>20</v>
      </c>
      <c r="AE95" s="55"/>
      <c r="AF95" s="55" t="s">
        <v>6</v>
      </c>
      <c r="AG95" s="191">
        <v>42270.487361111111</v>
      </c>
    </row>
    <row r="96" spans="2:33" hidden="1">
      <c r="B96" s="128" t="s">
        <v>399</v>
      </c>
      <c r="C96" s="144">
        <f>IFERROR(VLOOKUP(B96,Emission[],8,FALSE),0)</f>
        <v>36.029429999999998</v>
      </c>
      <c r="D96" s="73">
        <f>IFERROR(IF(P96&lt;&gt;"NA",P96,IF(G96&lt;&gt;Data!$B$11,(E96-C96)/(E$13-C$13)*(D$13-C$13)+C96,'INDC Analysis'!W96)),C96)</f>
        <v>50.079274285714277</v>
      </c>
      <c r="E96" s="73">
        <f>IFERROR(IF(U96&lt;&gt;"NA",U96,IF(G96&lt;&gt;Data!$B$11,(D96-C96)*(E$13-D$13)/(D$13-C$13)+D96,X96)),C96)</f>
        <v>61.787477857142846</v>
      </c>
      <c r="F96" s="246"/>
      <c r="G96" s="73" t="s">
        <v>347</v>
      </c>
      <c r="H96" s="206"/>
      <c r="I96" s="73"/>
      <c r="J96" s="73" t="str">
        <f>IFERROR(VLOOKUP(B96,Emission[],MATCH(I96,Data!$D$9:$K$9,0),FALSE),"")</f>
        <v/>
      </c>
      <c r="K96" s="73">
        <f>SUMPRODUCT((Economie[Country]=B96)*(Economie[Year]=I96)*(Economie[GDP-PPP (Billion Intl$ (2011))]))</f>
        <v>0</v>
      </c>
      <c r="L96" s="206"/>
      <c r="M96" s="73"/>
      <c r="N96" s="73"/>
      <c r="O96" s="73"/>
      <c r="P96" s="76" t="str">
        <f>IFERROR(IF(G96=Data!$B$13,IF(N96&lt;&gt;"",O96/K96*J96*N96,"NA"),IF(M96&lt;&gt;"",J96*(1-M96),"NA")),"NA")</f>
        <v>NA</v>
      </c>
      <c r="Q96" s="206"/>
      <c r="R96" s="73"/>
      <c r="S96" s="73"/>
      <c r="T96" s="73"/>
      <c r="U96" s="76" t="str">
        <f>IFERROR(IF(G96=Data!$B$13,IF(S96&lt;&gt;"",T96/K96*J96*(1-S96),"NA"),IF(R96&lt;&gt;"",J96*(1-R96),"NA")),"NA")</f>
        <v>NA</v>
      </c>
      <c r="V96" s="206"/>
      <c r="W96" s="176">
        <f>MAX(VLOOKUP($B96,Emission[],9,FALSE),C96)</f>
        <v>50.079274285714277</v>
      </c>
      <c r="X96" s="176">
        <f>MAX(VLOOKUP($B96,Emission[],10,FALSE),C96)</f>
        <v>61.787477857142846</v>
      </c>
      <c r="Y96" s="206"/>
      <c r="Z96" s="91"/>
      <c r="AA96" s="211"/>
      <c r="AB96" s="251" t="s">
        <v>148</v>
      </c>
      <c r="AC96" s="55" t="s">
        <v>4</v>
      </c>
      <c r="AD96" s="55" t="s">
        <v>20</v>
      </c>
      <c r="AE96" s="55"/>
      <c r="AF96" s="55" t="s">
        <v>6</v>
      </c>
      <c r="AG96" s="191">
        <v>42185.383692129632</v>
      </c>
    </row>
    <row r="97" spans="2:33" ht="36.9" hidden="1">
      <c r="B97" s="128" t="s">
        <v>386</v>
      </c>
      <c r="C97" s="144">
        <f>IFERROR(VLOOKUP(B97,Emission[],8,FALSE),0)</f>
        <v>35.743919999999996</v>
      </c>
      <c r="D97" s="73">
        <f>IFERROR(IF(P97&lt;&gt;"NA",P97,IF(G97&lt;&gt;Data!$B$11,(E97-C97)/(E$13-C$13)*(D$13-C$13)+C97,'INDC Analysis'!W97)),C97)</f>
        <v>35.743919999999996</v>
      </c>
      <c r="E97" s="73">
        <f>IFERROR(IF(U97&lt;&gt;"NA",U97,IF(G97&lt;&gt;Data!$B$11,(D97-C97)*(E$13-D$13)/(D$13-C$13)+D97,X97)),C97)</f>
        <v>35.743919999999996</v>
      </c>
      <c r="F97" s="246"/>
      <c r="G97" s="73" t="s">
        <v>347</v>
      </c>
      <c r="H97" s="206"/>
      <c r="I97" s="73"/>
      <c r="J97" s="73" t="str">
        <f>IFERROR(VLOOKUP(B97,Emission[],MATCH(I97,Data!$D$9:$K$9,0),FALSE),"")</f>
        <v/>
      </c>
      <c r="K97" s="73">
        <f>SUMPRODUCT((Economie[Country]=B97)*(Economie[Year]=I97)*(Economie[GDP-PPP (Billion Intl$ (2011))]))</f>
        <v>0</v>
      </c>
      <c r="L97" s="206"/>
      <c r="M97" s="73"/>
      <c r="N97" s="73"/>
      <c r="O97" s="73"/>
      <c r="P97" s="76" t="str">
        <f>IFERROR(IF(G97=Data!$B$13,IF(N97&lt;&gt;"",O97/K97*J97*N97,"NA"),IF(M97&lt;&gt;"",J97*(1-M97),"NA")),"NA")</f>
        <v>NA</v>
      </c>
      <c r="Q97" s="206"/>
      <c r="R97" s="73"/>
      <c r="S97" s="73"/>
      <c r="T97" s="73"/>
      <c r="U97" s="76" t="str">
        <f>IFERROR(IF(G97=Data!$B$13,IF(S97&lt;&gt;"",T97/K97*J97*(1-S97),"NA"),IF(R97&lt;&gt;"",J97*(1-R97),"NA")),"NA")</f>
        <v>NA</v>
      </c>
      <c r="V97" s="206"/>
      <c r="W97" s="176">
        <f>MAX(VLOOKUP($B97,Emission[],9,FALSE),C97)</f>
        <v>35.743919999999996</v>
      </c>
      <c r="X97" s="176">
        <f>MAX(VLOOKUP($B97,Emission[],10,FALSE),C97)</f>
        <v>35.743919999999996</v>
      </c>
      <c r="Y97" s="206"/>
      <c r="Z97" s="91"/>
      <c r="AA97" s="211"/>
      <c r="AB97" s="251" t="s">
        <v>367</v>
      </c>
      <c r="AC97" s="55" t="s">
        <v>4</v>
      </c>
      <c r="AD97" s="55" t="s">
        <v>5</v>
      </c>
      <c r="AE97" s="55" t="s">
        <v>246</v>
      </c>
      <c r="AF97" s="55" t="s">
        <v>6</v>
      </c>
      <c r="AG97" s="191">
        <v>42276.723101851851</v>
      </c>
    </row>
    <row r="98" spans="2:33" ht="61.5" hidden="1">
      <c r="B98" s="128" t="s">
        <v>78</v>
      </c>
      <c r="C98" s="144">
        <f>IFERROR(VLOOKUP(B98,Emission[],8,FALSE),0)</f>
        <v>34.570629999999994</v>
      </c>
      <c r="D98" s="73">
        <f>IFERROR(IF(P98&lt;&gt;"NA",P98,IF(G98&lt;&gt;Data!$B$11,(E98-C98)/(E$13-C$13)*(D$13-C$13)+C98,'INDC Analysis'!W98)),C98)</f>
        <v>52.04323857142856</v>
      </c>
      <c r="E98" s="73">
        <f>IFERROR(IF(U98&lt;&gt;"NA",U98,IF(G98&lt;&gt;Data!$B$11,(D98-C98)*(E$13-D$13)/(D$13-C$13)+D98,X98)),C98)</f>
        <v>66.603745714285708</v>
      </c>
      <c r="F98" s="246"/>
      <c r="G98" s="73" t="s">
        <v>347</v>
      </c>
      <c r="H98" s="206"/>
      <c r="I98" s="73"/>
      <c r="J98" s="73" t="str">
        <f>IFERROR(VLOOKUP(B98,Emission[],MATCH(I98,Data!$D$9:$K$9,0),FALSE),"")</f>
        <v/>
      </c>
      <c r="K98" s="73">
        <f>SUMPRODUCT((Economie[Country]=B98)*(Economie[Year]=I98)*(Economie[GDP-PPP (Billion Intl$ (2011))]))</f>
        <v>0</v>
      </c>
      <c r="L98" s="206"/>
      <c r="M98" s="73"/>
      <c r="N98" s="73"/>
      <c r="O98" s="73"/>
      <c r="P98" s="76" t="str">
        <f>IFERROR(IF(G98=Data!$B$13,IF(N98&lt;&gt;"",O98/K98*J98*N98,"NA"),IF(M98&lt;&gt;"",J98*(1-M98),"NA")),"NA")</f>
        <v>NA</v>
      </c>
      <c r="Q98" s="206"/>
      <c r="R98" s="73"/>
      <c r="S98" s="73"/>
      <c r="T98" s="73"/>
      <c r="U98" s="76" t="str">
        <f>IFERROR(IF(G98=Data!$B$13,IF(S98&lt;&gt;"",T98/K98*J98*(1-S98),"NA"),IF(R98&lt;&gt;"",J98*(1-R98),"NA")),"NA")</f>
        <v>NA</v>
      </c>
      <c r="V98" s="206"/>
      <c r="W98" s="176">
        <f>MAX(VLOOKUP($B98,Emission[],9,FALSE),C98)</f>
        <v>52.04323857142856</v>
      </c>
      <c r="X98" s="176">
        <f>MAX(VLOOKUP($B98,Emission[],10,FALSE),C98)</f>
        <v>66.603745714285708</v>
      </c>
      <c r="Y98" s="206"/>
      <c r="Z98" s="91"/>
      <c r="AA98" s="211"/>
      <c r="AB98" s="251" t="s">
        <v>81</v>
      </c>
      <c r="AC98" s="55" t="s">
        <v>28</v>
      </c>
      <c r="AD98" s="55" t="s">
        <v>79</v>
      </c>
      <c r="AE98" s="55" t="s">
        <v>11</v>
      </c>
      <c r="AF98" s="55" t="s">
        <v>80</v>
      </c>
      <c r="AG98" s="191">
        <v>42095.544432870367</v>
      </c>
    </row>
    <row r="99" spans="2:33" ht="73.8" hidden="1">
      <c r="B99" s="128" t="s">
        <v>184</v>
      </c>
      <c r="C99" s="144">
        <f>IFERROR(VLOOKUP(B99,Emission[],8,FALSE),0)</f>
        <v>34.237830000000002</v>
      </c>
      <c r="D99" s="73">
        <f>IFERROR(IF(P99&lt;&gt;"NA",P99,IF(G99&lt;&gt;Data!$B$11,(E99-C99)/(E$13-C$13)*(D$13-C$13)+C99,'INDC Analysis'!W99)),C99)</f>
        <v>35.565501428571437</v>
      </c>
      <c r="E99" s="73">
        <f>IFERROR(IF(U99&lt;&gt;"NA",U99,IF(G99&lt;&gt;Data!$B$11,(D99-C99)*(E$13-D$13)/(D$13-C$13)+D99,X99)),C99)</f>
        <v>36.671894285714295</v>
      </c>
      <c r="F99" s="246"/>
      <c r="G99" s="73" t="s">
        <v>347</v>
      </c>
      <c r="H99" s="206"/>
      <c r="I99" s="73"/>
      <c r="J99" s="73" t="str">
        <f>IFERROR(VLOOKUP(B99,Emission[],MATCH(I99,Data!$D$9:$K$9,0),FALSE),"")</f>
        <v/>
      </c>
      <c r="K99" s="73">
        <f>SUMPRODUCT((Economie[Country]=B99)*(Economie[Year]=I99)*(Economie[GDP-PPP (Billion Intl$ (2011))]))</f>
        <v>0</v>
      </c>
      <c r="L99" s="206"/>
      <c r="M99" s="73"/>
      <c r="N99" s="73"/>
      <c r="O99" s="73"/>
      <c r="P99" s="76" t="str">
        <f>IFERROR(IF(G99=Data!$B$13,IF(N99&lt;&gt;"",O99/K99*J99*N99,"NA"),IF(M99&lt;&gt;"",J99*(1-M99),"NA")),"NA")</f>
        <v>NA</v>
      </c>
      <c r="Q99" s="206"/>
      <c r="R99" s="73"/>
      <c r="S99" s="73"/>
      <c r="T99" s="73"/>
      <c r="U99" s="76" t="str">
        <f>IFERROR(IF(G99=Data!$B$13,IF(S99&lt;&gt;"",T99/K99*J99*(1-S99),"NA"),IF(R99&lt;&gt;"",J99*(1-R99),"NA")),"NA")</f>
        <v>NA</v>
      </c>
      <c r="V99" s="206"/>
      <c r="W99" s="176">
        <f>MAX(VLOOKUP($B99,Emission[],9,FALSE),C99)</f>
        <v>35.565501428571437</v>
      </c>
      <c r="X99" s="176">
        <f>MAX(VLOOKUP($B99,Emission[],10,FALSE),C99)</f>
        <v>36.671894285714295</v>
      </c>
      <c r="Y99" s="206"/>
      <c r="Z99" s="91"/>
      <c r="AA99" s="211"/>
      <c r="AB99" s="251" t="s">
        <v>260</v>
      </c>
      <c r="AC99" s="55" t="s">
        <v>4</v>
      </c>
      <c r="AD99" s="55" t="s">
        <v>185</v>
      </c>
      <c r="AE99" s="55"/>
      <c r="AF99" s="55" t="s">
        <v>504</v>
      </c>
      <c r="AG99" s="191">
        <v>42276.666203703702</v>
      </c>
    </row>
    <row r="100" spans="2:33" ht="73.8" hidden="1">
      <c r="B100" s="128" t="s">
        <v>32</v>
      </c>
      <c r="C100" s="144">
        <f>IFERROR(VLOOKUP(B100,Emission[],8,FALSE),0)</f>
        <v>33.533099999999997</v>
      </c>
      <c r="D100" s="73">
        <f>IFERROR(IF(P100&lt;&gt;"NA",P100,IF(G100&lt;&gt;Data!$B$11,(E100-C100)/(E$13-C$13)*(D$13-C$13)+C100,'INDC Analysis'!W100)),C100)</f>
        <v>33.533099999999997</v>
      </c>
      <c r="E100" s="73">
        <f>IFERROR(IF(U100&lt;&gt;"NA",U100,IF(G100&lt;&gt;Data!$B$11,(D100-C100)*(E$13-D$13)/(D$13-C$13)+D100,X100)),C100)</f>
        <v>33.533099999999997</v>
      </c>
      <c r="F100" s="246"/>
      <c r="G100" s="73" t="s">
        <v>347</v>
      </c>
      <c r="H100" s="206"/>
      <c r="I100" s="73"/>
      <c r="J100" s="73" t="str">
        <f>IFERROR(VLOOKUP(B100,Emission[],MATCH(I100,Data!$D$9:$K$9,0),FALSE),"")</f>
        <v/>
      </c>
      <c r="K100" s="73">
        <f>SUMPRODUCT((Economie[Country]=B100)*(Economie[Year]=I100)*(Economie[GDP-PPP (Billion Intl$ (2011))]))</f>
        <v>0</v>
      </c>
      <c r="L100" s="206"/>
      <c r="M100" s="73"/>
      <c r="N100" s="73"/>
      <c r="O100" s="73"/>
      <c r="P100" s="76" t="str">
        <f>IFERROR(IF(G100=Data!$B$13,IF(N100&lt;&gt;"",O100/K100*J100*N100,"NA"),IF(M100&lt;&gt;"",J100*(1-M100),"NA")),"NA")</f>
        <v>NA</v>
      </c>
      <c r="Q100" s="206"/>
      <c r="R100" s="73"/>
      <c r="S100" s="73"/>
      <c r="T100" s="73"/>
      <c r="U100" s="76" t="str">
        <f>IFERROR(IF(G100=Data!$B$13,IF(S100&lt;&gt;"",T100/K100*J100*(1-S100),"NA"),IF(R100&lt;&gt;"",J100*(1-R100),"NA")),"NA")</f>
        <v>NA</v>
      </c>
      <c r="V100" s="206"/>
      <c r="W100" s="176">
        <f>MAX(VLOOKUP($B100,Emission[],9,FALSE),C100)</f>
        <v>33.533099999999997</v>
      </c>
      <c r="X100" s="176">
        <f>MAX(VLOOKUP($B100,Emission[],10,FALSE),C100)</f>
        <v>33.533099999999997</v>
      </c>
      <c r="Y100" s="206"/>
      <c r="Z100" s="91"/>
      <c r="AA100" s="211"/>
      <c r="AB100" s="251" t="s">
        <v>266</v>
      </c>
      <c r="AC100" s="55" t="s">
        <v>30</v>
      </c>
      <c r="AD100" s="55" t="s">
        <v>31</v>
      </c>
      <c r="AE100" s="55" t="s">
        <v>33</v>
      </c>
      <c r="AF100" s="55" t="s">
        <v>6</v>
      </c>
      <c r="AG100" s="191">
        <v>42223.482233796298</v>
      </c>
    </row>
    <row r="101" spans="2:33" hidden="1">
      <c r="B101" s="128" t="s">
        <v>387</v>
      </c>
      <c r="C101" s="144">
        <f>IFERROR(VLOOKUP(B101,Emission[],8,FALSE),0)</f>
        <v>33.502160000000003</v>
      </c>
      <c r="D101" s="73">
        <f>IFERROR(IF(P101&lt;&gt;"NA",P101,IF(G101&lt;&gt;Data!$B$11,(E101-C101)/(E$13-C$13)*(D$13-C$13)+C101,'INDC Analysis'!W101)),C101)</f>
        <v>39.69023428571429</v>
      </c>
      <c r="E101" s="73">
        <f>IFERROR(IF(U101&lt;&gt;"NA",U101,IF(G101&lt;&gt;Data!$B$11,(D101-C101)*(E$13-D$13)/(D$13-C$13)+D101,X101)),C101)</f>
        <v>44.84696285714287</v>
      </c>
      <c r="F101" s="246"/>
      <c r="G101" s="73" t="s">
        <v>347</v>
      </c>
      <c r="H101" s="206"/>
      <c r="I101" s="73"/>
      <c r="J101" s="73" t="str">
        <f>IFERROR(VLOOKUP(B101,Emission[],MATCH(I101,Data!$D$9:$K$9,0),FALSE),"")</f>
        <v/>
      </c>
      <c r="K101" s="73">
        <f>SUMPRODUCT((Economie[Country]=B101)*(Economie[Year]=I101)*(Economie[GDP-PPP (Billion Intl$ (2011))]))</f>
        <v>0</v>
      </c>
      <c r="L101" s="206"/>
      <c r="M101" s="73"/>
      <c r="N101" s="73"/>
      <c r="O101" s="73"/>
      <c r="P101" s="76" t="str">
        <f>IFERROR(IF(G101=Data!$B$13,IF(N101&lt;&gt;"",O101/K101*J101*N101,"NA"),IF(M101&lt;&gt;"",J101*(1-M101),"NA")),"NA")</f>
        <v>NA</v>
      </c>
      <c r="Q101" s="206"/>
      <c r="R101" s="73"/>
      <c r="S101" s="73"/>
      <c r="T101" s="73"/>
      <c r="U101" s="76" t="str">
        <f>IFERROR(IF(G101=Data!$B$13,IF(S101&lt;&gt;"",T101/K101*J101*(1-S101),"NA"),IF(R101&lt;&gt;"",J101*(1-R101),"NA")),"NA")</f>
        <v>NA</v>
      </c>
      <c r="V101" s="206"/>
      <c r="W101" s="176">
        <f>MAX(VLOOKUP($B101,Emission[],9,FALSE),C101)</f>
        <v>39.69023428571429</v>
      </c>
      <c r="X101" s="176">
        <f>MAX(VLOOKUP($B101,Emission[],10,FALSE),C101)</f>
        <v>44.84696285714287</v>
      </c>
      <c r="Y101" s="206"/>
      <c r="Z101" s="91"/>
      <c r="AA101" s="211"/>
      <c r="AB101" s="251" t="s">
        <v>98</v>
      </c>
      <c r="AC101" s="55" t="s">
        <v>4</v>
      </c>
      <c r="AD101" s="55" t="s">
        <v>5</v>
      </c>
      <c r="AE101" s="55" t="s">
        <v>224</v>
      </c>
      <c r="AF101" s="55" t="s">
        <v>6</v>
      </c>
      <c r="AG101" s="191">
        <v>42276.530138888891</v>
      </c>
    </row>
    <row r="102" spans="2:33" ht="36.9" hidden="1">
      <c r="B102" s="128" t="s">
        <v>66</v>
      </c>
      <c r="C102" s="144">
        <f>IFERROR(VLOOKUP(B102,Emission[],8,FALSE),0)</f>
        <v>33.39508</v>
      </c>
      <c r="D102" s="73">
        <f>IFERROR(IF(P102&lt;&gt;"NA",P102,IF(G102&lt;&gt;Data!$B$11,(E102-C102)/(E$13-C$13)*(D$13-C$13)+C102,'INDC Analysis'!W102)),C102)</f>
        <v>36.9499</v>
      </c>
      <c r="E102" s="73">
        <f>IFERROR(IF(U102&lt;&gt;"NA",U102,IF(G102&lt;&gt;Data!$B$11,(D102-C102)*(E$13-D$13)/(D$13-C$13)+D102,X102)),C102)</f>
        <v>39.91225</v>
      </c>
      <c r="F102" s="246"/>
      <c r="G102" s="73" t="s">
        <v>347</v>
      </c>
      <c r="H102" s="206"/>
      <c r="I102" s="73"/>
      <c r="J102" s="73" t="str">
        <f>IFERROR(VLOOKUP(B102,Emission[],MATCH(I102,Data!$D$9:$K$9,0),FALSE),"")</f>
        <v/>
      </c>
      <c r="K102" s="73">
        <f>SUMPRODUCT((Economie[Country]=B102)*(Economie[Year]=I102)*(Economie[GDP-PPP (Billion Intl$ (2011))]))</f>
        <v>0</v>
      </c>
      <c r="L102" s="206"/>
      <c r="M102" s="73"/>
      <c r="N102" s="73"/>
      <c r="O102" s="73"/>
      <c r="P102" s="76" t="str">
        <f>IFERROR(IF(G102=Data!$B$13,IF(N102&lt;&gt;"",O102/K102*J102*N102,"NA"),IF(M102&lt;&gt;"",J102*(1-M102),"NA")),"NA")</f>
        <v>NA</v>
      </c>
      <c r="Q102" s="206"/>
      <c r="R102" s="73"/>
      <c r="S102" s="73"/>
      <c r="T102" s="73"/>
      <c r="U102" s="76" t="str">
        <f>IFERROR(IF(G102=Data!$B$13,IF(S102&lt;&gt;"",T102/K102*J102*(1-S102),"NA"),IF(R102&lt;&gt;"",J102*(1-R102),"NA")),"NA")</f>
        <v>NA</v>
      </c>
      <c r="V102" s="206"/>
      <c r="W102" s="176">
        <f>MAX(VLOOKUP($B102,Emission[],9,FALSE),C102)</f>
        <v>36.9499</v>
      </c>
      <c r="X102" s="176">
        <f>MAX(VLOOKUP($B102,Emission[],10,FALSE),C102)</f>
        <v>39.91225</v>
      </c>
      <c r="Y102" s="206"/>
      <c r="Z102" s="91"/>
      <c r="AA102" s="211"/>
      <c r="AB102" s="251" t="s">
        <v>67</v>
      </c>
      <c r="AC102" s="55" t="s">
        <v>4</v>
      </c>
      <c r="AD102" s="55" t="s">
        <v>20</v>
      </c>
      <c r="AE102" s="55"/>
      <c r="AF102" s="55" t="s">
        <v>508</v>
      </c>
      <c r="AG102" s="191">
        <v>42234.674456018518</v>
      </c>
    </row>
    <row r="103" spans="2:33" hidden="1">
      <c r="B103" s="128" t="s">
        <v>87</v>
      </c>
      <c r="C103" s="144">
        <f>IFERROR(VLOOKUP(B103,Emission[],8,FALSE),0)</f>
        <v>31.515450000000001</v>
      </c>
      <c r="D103" s="73">
        <f>IFERROR(IF(P103&lt;&gt;"NA",P103,IF(G103&lt;&gt;Data!$B$11,(E103-C103)/(E$13-C$13)*(D$13-C$13)+C103,'INDC Analysis'!W103)),C103)</f>
        <v>31.515450000000001</v>
      </c>
      <c r="E103" s="73">
        <f>IFERROR(IF(U103&lt;&gt;"NA",U103,IF(G103&lt;&gt;Data!$B$11,(D103-C103)*(E$13-D$13)/(D$13-C$13)+D103,X103)),C103)</f>
        <v>31.515450000000001</v>
      </c>
      <c r="F103" s="246"/>
      <c r="G103" s="73" t="s">
        <v>347</v>
      </c>
      <c r="H103" s="206"/>
      <c r="I103" s="73"/>
      <c r="J103" s="73" t="str">
        <f>IFERROR(VLOOKUP(B103,Emission[],MATCH(I103,Data!$D$9:$K$9,0),FALSE),"")</f>
        <v/>
      </c>
      <c r="K103" s="73">
        <f>SUMPRODUCT((Economie[Country]=B103)*(Economie[Year]=I103)*(Economie[GDP-PPP (Billion Intl$ (2011))]))</f>
        <v>0</v>
      </c>
      <c r="L103" s="206"/>
      <c r="M103" s="73"/>
      <c r="N103" s="73"/>
      <c r="O103" s="73"/>
      <c r="P103" s="76" t="str">
        <f>IFERROR(IF(G103=Data!$B$13,IF(N103&lt;&gt;"",O103/K103*J103*N103,"NA"),IF(M103&lt;&gt;"",J103*(1-M103),"NA")),"NA")</f>
        <v>NA</v>
      </c>
      <c r="Q103" s="206"/>
      <c r="R103" s="73"/>
      <c r="S103" s="73"/>
      <c r="T103" s="73"/>
      <c r="U103" s="76" t="str">
        <f>IFERROR(IF(G103=Data!$B$13,IF(S103&lt;&gt;"",T103/K103*J103*(1-S103),"NA"),IF(R103&lt;&gt;"",J103*(1-R103),"NA")),"NA")</f>
        <v>NA</v>
      </c>
      <c r="V103" s="206"/>
      <c r="W103" s="176">
        <f>MAX(VLOOKUP($B103,Emission[],9,FALSE),C103)</f>
        <v>31.515450000000001</v>
      </c>
      <c r="X103" s="176">
        <f>MAX(VLOOKUP($B103,Emission[],10,FALSE),C103)</f>
        <v>31.515450000000001</v>
      </c>
      <c r="Y103" s="206"/>
      <c r="Z103" s="91"/>
      <c r="AA103" s="211"/>
      <c r="AB103" s="251" t="s">
        <v>216</v>
      </c>
      <c r="AC103" s="55" t="s">
        <v>4</v>
      </c>
      <c r="AD103" s="55" t="s">
        <v>5</v>
      </c>
      <c r="AE103" s="55"/>
      <c r="AF103" s="55" t="s">
        <v>6</v>
      </c>
      <c r="AG103" s="191">
        <v>42277.240486111114</v>
      </c>
    </row>
    <row r="104" spans="2:33" hidden="1">
      <c r="B104" s="128" t="s">
        <v>166</v>
      </c>
      <c r="C104" s="144">
        <f>IFERROR(VLOOKUP(B104,Emission[],8,FALSE),0)</f>
        <v>30.451830000000001</v>
      </c>
      <c r="D104" s="73">
        <f>IFERROR(IF(P104&lt;&gt;"NA",P104,IF(G104&lt;&gt;Data!$B$11,(E104-C104)/(E$13-C$13)*(D$13-C$13)+C104,'INDC Analysis'!W104)),C104)</f>
        <v>33.219149999999999</v>
      </c>
      <c r="E104" s="73">
        <f>IFERROR(IF(U104&lt;&gt;"NA",U104,IF(G104&lt;&gt;Data!$B$11,(D104-C104)*(E$13-D$13)/(D$13-C$13)+D104,X104)),C104)</f>
        <v>35.52525</v>
      </c>
      <c r="F104" s="246"/>
      <c r="G104" s="73" t="s">
        <v>347</v>
      </c>
      <c r="H104" s="206"/>
      <c r="I104" s="73"/>
      <c r="J104" s="73" t="str">
        <f>IFERROR(VLOOKUP(B104,Emission[],MATCH(I104,Data!$D$9:$K$9,0),FALSE),"")</f>
        <v/>
      </c>
      <c r="K104" s="73">
        <f>SUMPRODUCT((Economie[Country]=B104)*(Economie[Year]=I104)*(Economie[GDP-PPP (Billion Intl$ (2011))]))</f>
        <v>0</v>
      </c>
      <c r="L104" s="206"/>
      <c r="M104" s="73"/>
      <c r="N104" s="73"/>
      <c r="O104" s="73"/>
      <c r="P104" s="76" t="str">
        <f>IFERROR(IF(G104=Data!$B$13,IF(N104&lt;&gt;"",O104/K104*J104*N104,"NA"),IF(M104&lt;&gt;"",J104*(1-M104),"NA")),"NA")</f>
        <v>NA</v>
      </c>
      <c r="Q104" s="206"/>
      <c r="R104" s="73"/>
      <c r="S104" s="73"/>
      <c r="T104" s="73"/>
      <c r="U104" s="76" t="str">
        <f>IFERROR(IF(G104=Data!$B$13,IF(S104&lt;&gt;"",T104/K104*J104*(1-S104),"NA"),IF(R104&lt;&gt;"",J104*(1-R104),"NA")),"NA")</f>
        <v>NA</v>
      </c>
      <c r="V104" s="206"/>
      <c r="W104" s="176">
        <f>MAX(VLOOKUP($B104,Emission[],9,FALSE),C104)</f>
        <v>33.219149999999999</v>
      </c>
      <c r="X104" s="176">
        <f>MAX(VLOOKUP($B104,Emission[],10,FALSE),C104)</f>
        <v>35.52525</v>
      </c>
      <c r="Y104" s="206"/>
      <c r="Z104" s="91"/>
      <c r="AA104" s="211"/>
      <c r="AB104" s="251" t="s">
        <v>13</v>
      </c>
      <c r="AC104" s="55" t="s">
        <v>13</v>
      </c>
      <c r="AD104" s="55" t="s">
        <v>13</v>
      </c>
      <c r="AE104" s="55"/>
      <c r="AF104" s="55" t="s">
        <v>6</v>
      </c>
      <c r="AG104" s="191">
        <v>42299.709768518522</v>
      </c>
    </row>
    <row r="105" spans="2:33" ht="98.4" hidden="1">
      <c r="B105" s="128" t="s">
        <v>100</v>
      </c>
      <c r="C105" s="144">
        <f>IFERROR(VLOOKUP(B105,Emission[],8,FALSE),0)</f>
        <v>27.198589999999999</v>
      </c>
      <c r="D105" s="73">
        <f>IFERROR(IF(P105&lt;&gt;"NA",P105,IF(G105&lt;&gt;Data!$B$11,(E105-C105)/(E$13-C$13)*(D$13-C$13)+C105,'INDC Analysis'!W105)),C105)</f>
        <v>31.363327142857145</v>
      </c>
      <c r="E105" s="73">
        <f>IFERROR(IF(U105&lt;&gt;"NA",U105,IF(G105&lt;&gt;Data!$B$11,(D105-C105)*(E$13-D$13)/(D$13-C$13)+D105,X105)),C105)</f>
        <v>34.833941428571428</v>
      </c>
      <c r="F105" s="246"/>
      <c r="G105" s="73" t="s">
        <v>347</v>
      </c>
      <c r="H105" s="206"/>
      <c r="I105" s="73"/>
      <c r="J105" s="73" t="str">
        <f>IFERROR(VLOOKUP(B105,Emission[],MATCH(I105,Data!$D$9:$K$9,0),FALSE),"")</f>
        <v/>
      </c>
      <c r="K105" s="73">
        <f>SUMPRODUCT((Economie[Country]=B105)*(Economie[Year]=I105)*(Economie[GDP-PPP (Billion Intl$ (2011))]))</f>
        <v>0</v>
      </c>
      <c r="L105" s="206"/>
      <c r="M105" s="73"/>
      <c r="N105" s="73"/>
      <c r="O105" s="73"/>
      <c r="P105" s="76" t="str">
        <f>IFERROR(IF(G105=Data!$B$13,IF(N105&lt;&gt;"",O105/K105*J105*N105,"NA"),IF(M105&lt;&gt;"",J105*(1-M105),"NA")),"NA")</f>
        <v>NA</v>
      </c>
      <c r="Q105" s="206"/>
      <c r="R105" s="73"/>
      <c r="S105" s="73"/>
      <c r="T105" s="73"/>
      <c r="U105" s="76" t="str">
        <f>IFERROR(IF(G105=Data!$B$13,IF(S105&lt;&gt;"",T105/K105*J105*(1-S105),"NA"),IF(R105&lt;&gt;"",J105*(1-R105),"NA")),"NA")</f>
        <v>NA</v>
      </c>
      <c r="V105" s="206"/>
      <c r="W105" s="176">
        <f>MAX(VLOOKUP($B105,Emission[],9,FALSE),C105)</f>
        <v>31.363327142857145</v>
      </c>
      <c r="X105" s="176">
        <f>MAX(VLOOKUP($B105,Emission[],10,FALSE),C105)</f>
        <v>34.833941428571428</v>
      </c>
      <c r="Y105" s="206"/>
      <c r="Z105" s="91"/>
      <c r="AA105" s="211"/>
      <c r="AB105" s="251" t="s">
        <v>225</v>
      </c>
      <c r="AC105" s="55" t="s">
        <v>28</v>
      </c>
      <c r="AD105" s="55" t="s">
        <v>5</v>
      </c>
      <c r="AE105" s="55"/>
      <c r="AF105" s="55" t="s">
        <v>6</v>
      </c>
      <c r="AG105" s="191">
        <v>42277.47859953704</v>
      </c>
    </row>
    <row r="106" spans="2:33" ht="49.2" hidden="1">
      <c r="B106" s="128" t="s">
        <v>428</v>
      </c>
      <c r="C106" s="144">
        <f>IFERROR(VLOOKUP(B106,Emission[],8,FALSE),0)</f>
        <v>27.108400000000003</v>
      </c>
      <c r="D106" s="73">
        <f>IFERROR(IF(P106&lt;&gt;"NA",P106,IF(G106&lt;&gt;Data!$B$11,(E106-C106)/(E$13-C$13)*(D$13-C$13)+C106,'INDC Analysis'!W106)),C106)</f>
        <v>32.532434285714288</v>
      </c>
      <c r="E106" s="73">
        <f>IFERROR(IF(U106&lt;&gt;"NA",U106,IF(G106&lt;&gt;Data!$B$11,(D106-C106)*(E$13-D$13)/(D$13-C$13)+D106,X106)),C106)</f>
        <v>37.052462857142864</v>
      </c>
      <c r="F106" s="246"/>
      <c r="G106" s="73" t="s">
        <v>347</v>
      </c>
      <c r="H106" s="206"/>
      <c r="I106" s="73"/>
      <c r="J106" s="73" t="str">
        <f>IFERROR(VLOOKUP(B106,Emission[],MATCH(I106,Data!$D$9:$K$9,0),FALSE),"")</f>
        <v/>
      </c>
      <c r="K106" s="73">
        <f>SUMPRODUCT((Economie[Country]=B106)*(Economie[Year]=I106)*(Economie[GDP-PPP (Billion Intl$ (2011))]))</f>
        <v>0</v>
      </c>
      <c r="L106" s="206"/>
      <c r="M106" s="73"/>
      <c r="N106" s="73"/>
      <c r="O106" s="73"/>
      <c r="P106" s="76" t="str">
        <f>IFERROR(IF(G106=Data!$B$13,IF(N106&lt;&gt;"",O106/K106*J106*N106,"NA"),IF(M106&lt;&gt;"",J106*(1-M106),"NA")),"NA")</f>
        <v>NA</v>
      </c>
      <c r="Q106" s="206"/>
      <c r="R106" s="73"/>
      <c r="S106" s="73"/>
      <c r="T106" s="73"/>
      <c r="U106" s="76" t="str">
        <f>IFERROR(IF(G106=Data!$B$13,IF(S106&lt;&gt;"",T106/K106*J106*(1-S106),"NA"),IF(R106&lt;&gt;"",J106*(1-R106),"NA")),"NA")</f>
        <v>NA</v>
      </c>
      <c r="V106" s="206"/>
      <c r="W106" s="176">
        <f>MAX(VLOOKUP($B106,Emission[],9,FALSE),C106)</f>
        <v>32.532434285714288</v>
      </c>
      <c r="X106" s="176">
        <f>MAX(VLOOKUP($B106,Emission[],10,FALSE),C106)</f>
        <v>37.052462857142864</v>
      </c>
      <c r="Y106" s="206"/>
      <c r="Z106" s="91"/>
      <c r="AA106" s="211"/>
      <c r="AB106" s="251" t="s">
        <v>37</v>
      </c>
      <c r="AC106" s="55" t="s">
        <v>4</v>
      </c>
      <c r="AD106" s="55" t="s">
        <v>25</v>
      </c>
      <c r="AE106" s="55"/>
      <c r="AF106" s="55" t="s">
        <v>6</v>
      </c>
      <c r="AG106" s="191">
        <v>42285.589166666665</v>
      </c>
    </row>
    <row r="107" spans="2:33" ht="61.5" hidden="1">
      <c r="B107" s="128" t="s">
        <v>129</v>
      </c>
      <c r="C107" s="144">
        <f>IFERROR(VLOOKUP(B107,Emission[],8,FALSE),0)</f>
        <v>25.94426</v>
      </c>
      <c r="D107" s="73">
        <f>IFERROR(IF(P107&lt;&gt;"NA",P107,IF(G107&lt;&gt;Data!$B$11,(E107-C107)/(E$13-C$13)*(D$13-C$13)+C107,'INDC Analysis'!W107)),C107)</f>
        <v>25.94426</v>
      </c>
      <c r="E107" s="73">
        <f>IFERROR(IF(U107&lt;&gt;"NA",U107,IF(G107&lt;&gt;Data!$B$11,(D107-C107)*(E$13-D$13)/(D$13-C$13)+D107,X107)),C107)</f>
        <v>25.94426</v>
      </c>
      <c r="F107" s="246"/>
      <c r="G107" s="73" t="s">
        <v>347</v>
      </c>
      <c r="H107" s="206"/>
      <c r="I107" s="73"/>
      <c r="J107" s="73" t="str">
        <f>IFERROR(VLOOKUP(B107,Emission[],MATCH(I107,Data!$D$9:$K$9,0),FALSE),"")</f>
        <v/>
      </c>
      <c r="K107" s="73">
        <f>SUMPRODUCT((Economie[Country]=B107)*(Economie[Year]=I107)*(Economie[GDP-PPP (Billion Intl$ (2011))]))</f>
        <v>0</v>
      </c>
      <c r="L107" s="206"/>
      <c r="M107" s="73"/>
      <c r="N107" s="73"/>
      <c r="O107" s="73"/>
      <c r="P107" s="76" t="str">
        <f>IFERROR(IF(G107=Data!$B$13,IF(N107&lt;&gt;"",O107/K107*J107*N107,"NA"),IF(M107&lt;&gt;"",J107*(1-M107),"NA")),"NA")</f>
        <v>NA</v>
      </c>
      <c r="Q107" s="206"/>
      <c r="R107" s="73"/>
      <c r="S107" s="73"/>
      <c r="T107" s="73"/>
      <c r="U107" s="76" t="str">
        <f>IFERROR(IF(G107=Data!$B$13,IF(S107&lt;&gt;"",T107/K107*J107*(1-S107),"NA"),IF(R107&lt;&gt;"",J107*(1-R107),"NA")),"NA")</f>
        <v>NA</v>
      </c>
      <c r="V107" s="206"/>
      <c r="W107" s="176">
        <f>MAX(VLOOKUP($B107,Emission[],9,FALSE),C107)</f>
        <v>25.94426</v>
      </c>
      <c r="X107" s="176">
        <f>MAX(VLOOKUP($B107,Emission[],10,FALSE),C107)</f>
        <v>25.94426</v>
      </c>
      <c r="Y107" s="206"/>
      <c r="Z107" s="91"/>
      <c r="AA107" s="211"/>
      <c r="AB107" s="251" t="s">
        <v>236</v>
      </c>
      <c r="AC107" s="55" t="s">
        <v>30</v>
      </c>
      <c r="AD107" s="55" t="s">
        <v>31</v>
      </c>
      <c r="AE107" s="55"/>
      <c r="AF107" s="55" t="s">
        <v>6</v>
      </c>
      <c r="AG107" s="191">
        <v>42271.504849537036</v>
      </c>
    </row>
    <row r="108" spans="2:33" ht="36.9" hidden="1">
      <c r="B108" s="128" t="s">
        <v>174</v>
      </c>
      <c r="C108" s="144">
        <f>IFERROR(VLOOKUP(B108,Emission[],8,FALSE),0)</f>
        <v>22.93186</v>
      </c>
      <c r="D108" s="73">
        <f>IFERROR(IF(P108&lt;&gt;"NA",P108,IF(G108&lt;&gt;Data!$B$11,(E108-C108)/(E$13-C$13)*(D$13-C$13)+C108,'INDC Analysis'!W108)),C108)</f>
        <v>22.93186</v>
      </c>
      <c r="E108" s="73">
        <f>IFERROR(IF(U108&lt;&gt;"NA",U108,IF(G108&lt;&gt;Data!$B$11,(D108-C108)*(E$13-D$13)/(D$13-C$13)+D108,X108)),C108)</f>
        <v>22.93186</v>
      </c>
      <c r="F108" s="246"/>
      <c r="G108" s="73" t="s">
        <v>347</v>
      </c>
      <c r="H108" s="206"/>
      <c r="I108" s="73"/>
      <c r="J108" s="73" t="str">
        <f>IFERROR(VLOOKUP(B108,Emission[],MATCH(I108,Data!$D$9:$K$9,0),FALSE),"")</f>
        <v/>
      </c>
      <c r="K108" s="73">
        <f>SUMPRODUCT((Economie[Country]=B108)*(Economie[Year]=I108)*(Economie[GDP-PPP (Billion Intl$ (2011))]))</f>
        <v>0</v>
      </c>
      <c r="L108" s="206"/>
      <c r="M108" s="73"/>
      <c r="N108" s="73"/>
      <c r="O108" s="73"/>
      <c r="P108" s="76" t="str">
        <f>IFERROR(IF(G108=Data!$B$13,IF(N108&lt;&gt;"",O108/K108*J108*N108,"NA"),IF(M108&lt;&gt;"",J108*(1-M108),"NA")),"NA")</f>
        <v>NA</v>
      </c>
      <c r="Q108" s="206"/>
      <c r="R108" s="73"/>
      <c r="S108" s="73"/>
      <c r="T108" s="73"/>
      <c r="U108" s="76" t="str">
        <f>IFERROR(IF(G108=Data!$B$13,IF(S108&lt;&gt;"",T108/K108*J108*(1-S108),"NA"),IF(R108&lt;&gt;"",J108*(1-R108),"NA")),"NA")</f>
        <v>NA</v>
      </c>
      <c r="V108" s="206"/>
      <c r="W108" s="176">
        <f>MAX(VLOOKUP($B108,Emission[],9,FALSE),C108)</f>
        <v>22.93186</v>
      </c>
      <c r="X108" s="176">
        <f>MAX(VLOOKUP($B108,Emission[],10,FALSE),C108)</f>
        <v>22.93186</v>
      </c>
      <c r="Y108" s="206"/>
      <c r="Z108" s="91"/>
      <c r="AA108" s="211"/>
      <c r="AB108" s="251" t="s">
        <v>256</v>
      </c>
      <c r="AC108" s="55" t="s">
        <v>4</v>
      </c>
      <c r="AD108" s="55" t="s">
        <v>5</v>
      </c>
      <c r="AE108" s="55" t="s">
        <v>255</v>
      </c>
      <c r="AF108" s="55" t="s">
        <v>6</v>
      </c>
      <c r="AG108" s="191">
        <v>42277.720972222225</v>
      </c>
    </row>
    <row r="109" spans="2:33" ht="36.9" hidden="1">
      <c r="B109" s="128" t="s">
        <v>114</v>
      </c>
      <c r="C109" s="144">
        <f>IFERROR(VLOOKUP(B109,Emission[],8,FALSE),0)</f>
        <v>21.63213</v>
      </c>
      <c r="D109" s="73">
        <f>IFERROR(IF(P109&lt;&gt;"NA",P109,IF(G109&lt;&gt;Data!$B$11,(E109-C109)/(E$13-C$13)*(D$13-C$13)+C109,'INDC Analysis'!W109)),C109)</f>
        <v>22.599775714285716</v>
      </c>
      <c r="E109" s="73">
        <f>IFERROR(IF(U109&lt;&gt;"NA",U109,IF(G109&lt;&gt;Data!$B$11,(D109-C109)*(E$13-D$13)/(D$13-C$13)+D109,X109)),C109)</f>
        <v>23.406147142857144</v>
      </c>
      <c r="F109" s="246"/>
      <c r="G109" s="73" t="s">
        <v>347</v>
      </c>
      <c r="H109" s="206"/>
      <c r="I109" s="73"/>
      <c r="J109" s="73" t="str">
        <f>IFERROR(VLOOKUP(B109,Emission[],MATCH(I109,Data!$D$9:$K$9,0),FALSE),"")</f>
        <v/>
      </c>
      <c r="K109" s="73">
        <f>SUMPRODUCT((Economie[Country]=B109)*(Economie[Year]=I109)*(Economie[GDP-PPP (Billion Intl$ (2011))]))</f>
        <v>0</v>
      </c>
      <c r="L109" s="206"/>
      <c r="M109" s="73"/>
      <c r="N109" s="73"/>
      <c r="O109" s="73"/>
      <c r="P109" s="76" t="str">
        <f>IFERROR(IF(G109=Data!$B$13,IF(N109&lt;&gt;"",O109/K109*J109*N109,"NA"),IF(M109&lt;&gt;"",J109*(1-M109),"NA")),"NA")</f>
        <v>NA</v>
      </c>
      <c r="Q109" s="206"/>
      <c r="R109" s="73"/>
      <c r="S109" s="73"/>
      <c r="T109" s="73"/>
      <c r="U109" s="76" t="str">
        <f>IFERROR(IF(G109=Data!$B$13,IF(S109&lt;&gt;"",T109/K109*J109*(1-S109),"NA"),IF(R109&lt;&gt;"",J109*(1-R109),"NA")),"NA")</f>
        <v>NA</v>
      </c>
      <c r="V109" s="206"/>
      <c r="W109" s="176">
        <f>MAX(VLOOKUP($B109,Emission[],9,FALSE),C109)</f>
        <v>22.599775714285716</v>
      </c>
      <c r="X109" s="176">
        <f>MAX(VLOOKUP($B109,Emission[],10,FALSE),C109)</f>
        <v>23.406147142857144</v>
      </c>
      <c r="Y109" s="206"/>
      <c r="Z109" s="91"/>
      <c r="AA109" s="211"/>
      <c r="AB109" s="251" t="s">
        <v>115</v>
      </c>
      <c r="AC109" s="55" t="s">
        <v>30</v>
      </c>
      <c r="AD109" s="55" t="s">
        <v>31</v>
      </c>
      <c r="AE109" s="55"/>
      <c r="AF109" s="55" t="s">
        <v>6</v>
      </c>
      <c r="AG109" s="191">
        <v>42285.583275462966</v>
      </c>
    </row>
    <row r="110" spans="2:33" ht="61.5" hidden="1">
      <c r="B110" s="128" t="s">
        <v>92</v>
      </c>
      <c r="C110" s="144">
        <f>IFERROR(VLOOKUP(B110,Emission[],8,FALSE),0)</f>
        <v>20.46716</v>
      </c>
      <c r="D110" s="73">
        <f>IFERROR(IF(P110&lt;&gt;"NA",P110,IF(G110&lt;&gt;Data!$B$11,(E110-C110)/(E$13-C$13)*(D$13-C$13)+C110,'INDC Analysis'!W110)),C110)</f>
        <v>20.46716</v>
      </c>
      <c r="E110" s="73">
        <f>IFERROR(IF(U110&lt;&gt;"NA",U110,IF(G110&lt;&gt;Data!$B$11,(D110-C110)*(E$13-D$13)/(D$13-C$13)+D110,X110)),C110)</f>
        <v>20.46716</v>
      </c>
      <c r="F110" s="246"/>
      <c r="G110" s="73" t="s">
        <v>347</v>
      </c>
      <c r="H110" s="206"/>
      <c r="I110" s="73"/>
      <c r="J110" s="73" t="str">
        <f>IFERROR(VLOOKUP(B110,Emission[],MATCH(I110,Data!$D$9:$K$9,0),FALSE),"")</f>
        <v/>
      </c>
      <c r="K110" s="73">
        <f>SUMPRODUCT((Economie[Country]=B110)*(Economie[Year]=I110)*(Economie[GDP-PPP (Billion Intl$ (2011))]))</f>
        <v>0</v>
      </c>
      <c r="L110" s="206"/>
      <c r="M110" s="73"/>
      <c r="N110" s="73"/>
      <c r="O110" s="73"/>
      <c r="P110" s="76" t="str">
        <f>IFERROR(IF(G110=Data!$B$13,IF(N110&lt;&gt;"",O110/K110*J110*N110,"NA"),IF(M110&lt;&gt;"",J110*(1-M110),"NA")),"NA")</f>
        <v>NA</v>
      </c>
      <c r="Q110" s="206"/>
      <c r="R110" s="73"/>
      <c r="S110" s="73"/>
      <c r="T110" s="73"/>
      <c r="U110" s="76" t="str">
        <f>IFERROR(IF(G110=Data!$B$13,IF(S110&lt;&gt;"",T110/K110*J110*(1-S110),"NA"),IF(R110&lt;&gt;"",J110*(1-R110),"NA")),"NA")</f>
        <v>NA</v>
      </c>
      <c r="V110" s="206"/>
      <c r="W110" s="176">
        <f>MAX(VLOOKUP($B110,Emission[],9,FALSE),C110)</f>
        <v>20.46716</v>
      </c>
      <c r="X110" s="176">
        <f>MAX(VLOOKUP($B110,Emission[],10,FALSE),C110)</f>
        <v>20.46716</v>
      </c>
      <c r="Y110" s="206"/>
      <c r="Z110" s="91"/>
      <c r="AA110" s="211"/>
      <c r="AB110" s="251" t="s">
        <v>223</v>
      </c>
      <c r="AC110" s="55" t="s">
        <v>28</v>
      </c>
      <c r="AD110" s="55" t="s">
        <v>5</v>
      </c>
      <c r="AE110" s="55" t="s">
        <v>222</v>
      </c>
      <c r="AF110" s="55" t="s">
        <v>6</v>
      </c>
      <c r="AG110" s="191">
        <v>42278.571226851855</v>
      </c>
    </row>
    <row r="111" spans="2:33" ht="135.30000000000001" hidden="1">
      <c r="B111" s="128" t="s">
        <v>108</v>
      </c>
      <c r="C111" s="144">
        <f>IFERROR(VLOOKUP(B111,Emission[],8,FALSE),0)</f>
        <v>20.371970000000001</v>
      </c>
      <c r="D111" s="73">
        <f>IFERROR(IF(P111&lt;&gt;"NA",P111,IF(G111&lt;&gt;Data!$B$11,(E111-C111)/(E$13-C$13)*(D$13-C$13)+C111,'INDC Analysis'!W111)),C111)</f>
        <v>21.178129999999999</v>
      </c>
      <c r="E111" s="73">
        <f>IFERROR(IF(U111&lt;&gt;"NA",U111,IF(G111&lt;&gt;Data!$B$11,(D111-C111)*(E$13-D$13)/(D$13-C$13)+D111,X111)),C111)</f>
        <v>21.849930000000001</v>
      </c>
      <c r="F111" s="246"/>
      <c r="G111" s="73" t="s">
        <v>347</v>
      </c>
      <c r="H111" s="206"/>
      <c r="I111" s="73"/>
      <c r="J111" s="73" t="str">
        <f>IFERROR(VLOOKUP(B111,Emission[],MATCH(I111,Data!$D$9:$K$9,0),FALSE),"")</f>
        <v/>
      </c>
      <c r="K111" s="73">
        <f>SUMPRODUCT((Economie[Country]=B111)*(Economie[Year]=I111)*(Economie[GDP-PPP (Billion Intl$ (2011))]))</f>
        <v>0</v>
      </c>
      <c r="L111" s="206"/>
      <c r="M111" s="73"/>
      <c r="N111" s="73"/>
      <c r="O111" s="73"/>
      <c r="P111" s="76" t="str">
        <f>IFERROR(IF(G111=Data!$B$13,IF(N111&lt;&gt;"",O111/K111*J111*N111,"NA"),IF(M111&lt;&gt;"",J111*(1-M111),"NA")),"NA")</f>
        <v>NA</v>
      </c>
      <c r="Q111" s="206"/>
      <c r="R111" s="73"/>
      <c r="S111" s="73"/>
      <c r="T111" s="73"/>
      <c r="U111" s="76" t="str">
        <f>IFERROR(IF(G111=Data!$B$13,IF(S111&lt;&gt;"",T111/K111*J111*(1-S111),"NA"),IF(R111&lt;&gt;"",J111*(1-R111),"NA")),"NA")</f>
        <v>NA</v>
      </c>
      <c r="V111" s="206"/>
      <c r="W111" s="176">
        <f>MAX(VLOOKUP($B111,Emission[],9,FALSE),C111)</f>
        <v>21.178129999999999</v>
      </c>
      <c r="X111" s="176">
        <f>MAX(VLOOKUP($B111,Emission[],10,FALSE),C111)</f>
        <v>21.849930000000001</v>
      </c>
      <c r="Y111" s="206"/>
      <c r="Z111" s="91"/>
      <c r="AA111" s="211"/>
      <c r="AB111" s="251" t="s">
        <v>229</v>
      </c>
      <c r="AC111" s="55" t="s">
        <v>28</v>
      </c>
      <c r="AD111" s="55" t="s">
        <v>5</v>
      </c>
      <c r="AE111" s="55"/>
      <c r="AF111" s="55" t="s">
        <v>6</v>
      </c>
      <c r="AG111" s="191">
        <v>42277.402499999997</v>
      </c>
    </row>
    <row r="112" spans="2:33" hidden="1">
      <c r="B112" s="128" t="s">
        <v>2</v>
      </c>
      <c r="C112" s="144">
        <f>IFERROR(VLOOKUP(B112,Emission[],8,FALSE),0)</f>
        <v>18.168860000000002</v>
      </c>
      <c r="D112" s="73">
        <f>IFERROR(IF(P112&lt;&gt;"NA",P112,IF(G112&lt;&gt;Data!$B$11,(E112-C112)/(E$13-C$13)*(D$13-C$13)+C112,'INDC Analysis'!W112)),C112)</f>
        <v>21.081945714285716</v>
      </c>
      <c r="E112" s="73">
        <f>IFERROR(IF(U112&lt;&gt;"NA",U112,IF(G112&lt;&gt;Data!$B$11,(D112-C112)*(E$13-D$13)/(D$13-C$13)+D112,X112)),C112)</f>
        <v>23.509517142857149</v>
      </c>
      <c r="F112" s="246"/>
      <c r="G112" s="73" t="s">
        <v>347</v>
      </c>
      <c r="H112" s="206"/>
      <c r="I112" s="73"/>
      <c r="J112" s="73" t="str">
        <f>IFERROR(VLOOKUP(B112,Emission[],MATCH(I112,Data!$D$9:$K$9,0),FALSE),"")</f>
        <v/>
      </c>
      <c r="K112" s="73">
        <f>SUMPRODUCT((Economie[Country]=B112)*(Economie[Year]=I112)*(Economie[GDP-PPP (Billion Intl$ (2011))]))</f>
        <v>0</v>
      </c>
      <c r="L112" s="206"/>
      <c r="M112" s="73"/>
      <c r="N112" s="73"/>
      <c r="O112" s="73"/>
      <c r="P112" s="76" t="str">
        <f>IFERROR(IF(G112=Data!$B$13,IF(N112&lt;&gt;"",O112/K112*J112*N112,"NA"),IF(M112&lt;&gt;"",J112*(1-M112),"NA")),"NA")</f>
        <v>NA</v>
      </c>
      <c r="Q112" s="206"/>
      <c r="R112" s="73"/>
      <c r="S112" s="73"/>
      <c r="T112" s="73"/>
      <c r="U112" s="76" t="str">
        <f>IFERROR(IF(G112=Data!$B$13,IF(S112&lt;&gt;"",T112/K112*J112*(1-S112),"NA"),IF(R112&lt;&gt;"",J112*(1-R112),"NA")),"NA")</f>
        <v>NA</v>
      </c>
      <c r="V112" s="206"/>
      <c r="W112" s="176">
        <f>MAX(VLOOKUP($B112,Emission[],9,FALSE),C112)</f>
        <v>21.081945714285716</v>
      </c>
      <c r="X112" s="176">
        <f>MAX(VLOOKUP($B112,Emission[],10,FALSE),C112)</f>
        <v>23.509517142857149</v>
      </c>
      <c r="Y112" s="206"/>
      <c r="Z112" s="91"/>
      <c r="AA112" s="211"/>
      <c r="AB112" s="251" t="s">
        <v>3</v>
      </c>
      <c r="AC112" s="55" t="s">
        <v>4</v>
      </c>
      <c r="AD112" s="55" t="s">
        <v>5</v>
      </c>
      <c r="AE112" s="55"/>
      <c r="AF112" s="55" t="s">
        <v>6</v>
      </c>
      <c r="AG112" s="191">
        <v>42290.571550925924</v>
      </c>
    </row>
    <row r="113" spans="2:33" ht="98.4" hidden="1">
      <c r="B113" s="128" t="s">
        <v>172</v>
      </c>
      <c r="C113" s="144">
        <f>IFERROR(VLOOKUP(B113,Emission[],8,FALSE),0)</f>
        <v>15.36458</v>
      </c>
      <c r="D113" s="73">
        <f>IFERROR(IF(P113&lt;&gt;"NA",P113,IF(G113&lt;&gt;Data!$B$11,(E113-C113)/(E$13-C$13)*(D$13-C$13)+C113,'INDC Analysis'!W113)),C113)</f>
        <v>18.061631428571427</v>
      </c>
      <c r="E113" s="73">
        <f>IFERROR(IF(U113&lt;&gt;"NA",U113,IF(G113&lt;&gt;Data!$B$11,(D113-C113)*(E$13-D$13)/(D$13-C$13)+D113,X113)),C113)</f>
        <v>20.309174285714285</v>
      </c>
      <c r="F113" s="246"/>
      <c r="G113" s="73" t="s">
        <v>347</v>
      </c>
      <c r="H113" s="206"/>
      <c r="I113" s="73"/>
      <c r="J113" s="73" t="str">
        <f>IFERROR(VLOOKUP(B113,Emission[],MATCH(I113,Data!$D$9:$K$9,0),FALSE),"")</f>
        <v/>
      </c>
      <c r="K113" s="73">
        <f>SUMPRODUCT((Economie[Country]=B113)*(Economie[Year]=I113)*(Economie[GDP-PPP (Billion Intl$ (2011))]))</f>
        <v>0</v>
      </c>
      <c r="L113" s="206"/>
      <c r="M113" s="73"/>
      <c r="N113" s="73"/>
      <c r="O113" s="73"/>
      <c r="P113" s="76" t="str">
        <f>IFERROR(IF(G113=Data!$B$13,IF(N113&lt;&gt;"",O113/K113*J113*N113,"NA"),IF(M113&lt;&gt;"",J113*(1-M113),"NA")),"NA")</f>
        <v>NA</v>
      </c>
      <c r="Q113" s="206"/>
      <c r="R113" s="73"/>
      <c r="S113" s="73"/>
      <c r="T113" s="73"/>
      <c r="U113" s="76" t="str">
        <f>IFERROR(IF(G113=Data!$B$13,IF(S113&lt;&gt;"",T113/K113*J113*(1-S113),"NA"),IF(R113&lt;&gt;"",J113*(1-R113),"NA")),"NA")</f>
        <v>NA</v>
      </c>
      <c r="V113" s="206"/>
      <c r="W113" s="176">
        <f>MAX(VLOOKUP($B113,Emission[],9,FALSE),C113)</f>
        <v>18.061631428571427</v>
      </c>
      <c r="X113" s="176">
        <f>MAX(VLOOKUP($B113,Emission[],10,FALSE),C113)</f>
        <v>20.309174285714285</v>
      </c>
      <c r="Y113" s="206"/>
      <c r="Z113" s="91"/>
      <c r="AA113" s="211"/>
      <c r="AB113" s="251" t="s">
        <v>253</v>
      </c>
      <c r="AC113" s="55" t="s">
        <v>4</v>
      </c>
      <c r="AD113" s="55" t="s">
        <v>20</v>
      </c>
      <c r="AE113" s="55"/>
      <c r="AF113" s="55" t="s">
        <v>6</v>
      </c>
      <c r="AG113" s="191">
        <v>42277.641689814816</v>
      </c>
    </row>
    <row r="114" spans="2:33" ht="36.9" hidden="1">
      <c r="B114" s="128" t="s">
        <v>82</v>
      </c>
      <c r="C114" s="144">
        <f>IFERROR(VLOOKUP(B114,Emission[],8,FALSE),0)</f>
        <v>14.627750000000001</v>
      </c>
      <c r="D114" s="73">
        <f>IFERROR(IF(P114&lt;&gt;"NA",P114,IF(G114&lt;&gt;Data!$B$11,(E114-C114)/(E$13-C$13)*(D$13-C$13)+C114,'INDC Analysis'!W114)),C114)</f>
        <v>17.574247142857143</v>
      </c>
      <c r="E114" s="73">
        <f>IFERROR(IF(U114&lt;&gt;"NA",U114,IF(G114&lt;&gt;Data!$B$11,(D114-C114)*(E$13-D$13)/(D$13-C$13)+D114,X114)),C114)</f>
        <v>20.02966142857143</v>
      </c>
      <c r="F114" s="246"/>
      <c r="G114" s="73" t="s">
        <v>347</v>
      </c>
      <c r="H114" s="206"/>
      <c r="I114" s="73"/>
      <c r="J114" s="73" t="str">
        <f>IFERROR(VLOOKUP(B114,Emission[],MATCH(I114,Data!$D$9:$K$9,0),FALSE),"")</f>
        <v/>
      </c>
      <c r="K114" s="73">
        <f>SUMPRODUCT((Economie[Country]=B114)*(Economie[Year]=I114)*(Economie[GDP-PPP (Billion Intl$ (2011))]))</f>
        <v>0</v>
      </c>
      <c r="L114" s="206"/>
      <c r="M114" s="73"/>
      <c r="N114" s="73"/>
      <c r="O114" s="73"/>
      <c r="P114" s="76" t="str">
        <f>IFERROR(IF(G114=Data!$B$13,IF(N114&lt;&gt;"",O114/K114*J114*N114,"NA"),IF(M114&lt;&gt;"",J114*(1-M114),"NA")),"NA")</f>
        <v>NA</v>
      </c>
      <c r="Q114" s="206"/>
      <c r="R114" s="73"/>
      <c r="S114" s="73"/>
      <c r="T114" s="73"/>
      <c r="U114" s="76" t="str">
        <f>IFERROR(IF(G114=Data!$B$13,IF(S114&lt;&gt;"",T114/K114*J114*(1-S114),"NA"),IF(R114&lt;&gt;"",J114*(1-R114),"NA")),"NA")</f>
        <v>NA</v>
      </c>
      <c r="V114" s="206"/>
      <c r="W114" s="176">
        <f>MAX(VLOOKUP($B114,Emission[],9,FALSE),C114)</f>
        <v>17.574247142857143</v>
      </c>
      <c r="X114" s="176">
        <f>MAX(VLOOKUP($B114,Emission[],10,FALSE),C114)</f>
        <v>20.02966142857143</v>
      </c>
      <c r="Y114" s="206"/>
      <c r="Z114" s="91"/>
      <c r="AA114" s="211"/>
      <c r="AB114" s="251" t="s">
        <v>83</v>
      </c>
      <c r="AC114" s="55" t="s">
        <v>28</v>
      </c>
      <c r="AD114" s="55" t="s">
        <v>5</v>
      </c>
      <c r="AE114" s="55"/>
      <c r="AF114" s="55" t="s">
        <v>6</v>
      </c>
      <c r="AG114" s="191">
        <v>42272.651076388887</v>
      </c>
    </row>
    <row r="115" spans="2:33" ht="86.1" hidden="1">
      <c r="B115" s="128" t="s">
        <v>106</v>
      </c>
      <c r="C115" s="144">
        <f>IFERROR(VLOOKUP(B115,Emission[],8,FALSE),0)</f>
        <v>13.794739999999999</v>
      </c>
      <c r="D115" s="73">
        <f>IFERROR(IF(P115&lt;&gt;"NA",P115,IF(G115&lt;&gt;Data!$B$11,(E115-C115)/(E$13-C$13)*(D$13-C$13)+C115,'INDC Analysis'!W115)),C115)</f>
        <v>16.316685714285715</v>
      </c>
      <c r="E115" s="73">
        <f>IFERROR(IF(U115&lt;&gt;"NA",U115,IF(G115&lt;&gt;Data!$B$11,(D115-C115)*(E$13-D$13)/(D$13-C$13)+D115,X115)),C115)</f>
        <v>18.418307142857145</v>
      </c>
      <c r="F115" s="246"/>
      <c r="G115" s="73" t="s">
        <v>347</v>
      </c>
      <c r="H115" s="206"/>
      <c r="I115" s="73"/>
      <c r="J115" s="73" t="str">
        <f>IFERROR(VLOOKUP(B115,Emission[],MATCH(I115,Data!$D$9:$K$9,0),FALSE),"")</f>
        <v/>
      </c>
      <c r="K115" s="73">
        <f>SUMPRODUCT((Economie[Country]=B115)*(Economie[Year]=I115)*(Economie[GDP-PPP (Billion Intl$ (2011))]))</f>
        <v>0</v>
      </c>
      <c r="L115" s="206"/>
      <c r="M115" s="73"/>
      <c r="N115" s="73"/>
      <c r="O115" s="73"/>
      <c r="P115" s="76" t="str">
        <f>IFERROR(IF(G115=Data!$B$13,IF(N115&lt;&gt;"",O115/K115*J115*N115,"NA"),IF(M115&lt;&gt;"",J115*(1-M115),"NA")),"NA")</f>
        <v>NA</v>
      </c>
      <c r="Q115" s="206"/>
      <c r="R115" s="73"/>
      <c r="S115" s="73"/>
      <c r="T115" s="73"/>
      <c r="U115" s="76" t="str">
        <f>IFERROR(IF(G115=Data!$B$13,IF(S115&lt;&gt;"",T115/K115*J115*(1-S115),"NA"),IF(R115&lt;&gt;"",J115*(1-R115),"NA")),"NA")</f>
        <v>NA</v>
      </c>
      <c r="V115" s="206"/>
      <c r="W115" s="176">
        <f>MAX(VLOOKUP($B115,Emission[],9,FALSE),C115)</f>
        <v>16.316685714285715</v>
      </c>
      <c r="X115" s="176">
        <f>MAX(VLOOKUP($B115,Emission[],10,FALSE),C115)</f>
        <v>18.418307142857145</v>
      </c>
      <c r="Y115" s="206"/>
      <c r="Z115" s="91"/>
      <c r="AA115" s="211"/>
      <c r="AB115" s="251" t="s">
        <v>227</v>
      </c>
      <c r="AC115" s="55" t="s">
        <v>4</v>
      </c>
      <c r="AD115" s="55" t="s">
        <v>5</v>
      </c>
      <c r="AE115" s="55"/>
      <c r="AF115" s="55" t="s">
        <v>509</v>
      </c>
      <c r="AG115" s="191">
        <v>42276.596666666665</v>
      </c>
    </row>
    <row r="116" spans="2:33" ht="61.5" hidden="1">
      <c r="B116" s="128" t="s">
        <v>120</v>
      </c>
      <c r="C116" s="144">
        <f>IFERROR(VLOOKUP(B116,Emission[],8,FALSE),0)</f>
        <v>13.343159999999999</v>
      </c>
      <c r="D116" s="73">
        <f>IFERROR(IF(P116&lt;&gt;"NA",P116,IF(G116&lt;&gt;Data!$B$11,(E116-C116)/(E$13-C$13)*(D$13-C$13)+C116,'INDC Analysis'!W116)),C116)</f>
        <v>14.943977142857142</v>
      </c>
      <c r="E116" s="73">
        <f>IFERROR(IF(U116&lt;&gt;"NA",U116,IF(G116&lt;&gt;Data!$B$11,(D116-C116)*(E$13-D$13)/(D$13-C$13)+D116,X116)),C116)</f>
        <v>16.277991428571426</v>
      </c>
      <c r="F116" s="246"/>
      <c r="G116" s="73" t="s">
        <v>347</v>
      </c>
      <c r="H116" s="206"/>
      <c r="I116" s="73"/>
      <c r="J116" s="73" t="str">
        <f>IFERROR(VLOOKUP(B116,Emission[],MATCH(I116,Data!$D$9:$K$9,0),FALSE),"")</f>
        <v/>
      </c>
      <c r="K116" s="73">
        <f>SUMPRODUCT((Economie[Country]=B116)*(Economie[Year]=I116)*(Economie[GDP-PPP (Billion Intl$ (2011))]))</f>
        <v>0</v>
      </c>
      <c r="L116" s="206"/>
      <c r="M116" s="73"/>
      <c r="N116" s="73"/>
      <c r="O116" s="73"/>
      <c r="P116" s="76" t="str">
        <f>IFERROR(IF(G116=Data!$B$13,IF(N116&lt;&gt;"",O116/K116*J116*N116,"NA"),IF(M116&lt;&gt;"",J116*(1-M116),"NA")),"NA")</f>
        <v>NA</v>
      </c>
      <c r="Q116" s="206"/>
      <c r="R116" s="73"/>
      <c r="S116" s="73"/>
      <c r="T116" s="73"/>
      <c r="U116" s="76" t="str">
        <f>IFERROR(IF(G116=Data!$B$13,IF(S116&lt;&gt;"",T116/K116*J116*(1-S116),"NA"),IF(R116&lt;&gt;"",J116*(1-R116),"NA")),"NA")</f>
        <v>NA</v>
      </c>
      <c r="V116" s="206"/>
      <c r="W116" s="176">
        <f>MAX(VLOOKUP($B116,Emission[],9,FALSE),C116)</f>
        <v>14.943977142857142</v>
      </c>
      <c r="X116" s="176">
        <f>MAX(VLOOKUP($B116,Emission[],10,FALSE),C116)</f>
        <v>16.277991428571426</v>
      </c>
      <c r="Y116" s="206"/>
      <c r="Z116" s="91"/>
      <c r="AA116" s="211"/>
      <c r="AB116" s="251" t="s">
        <v>369</v>
      </c>
      <c r="AC116" s="55" t="s">
        <v>4</v>
      </c>
      <c r="AD116" s="55" t="s">
        <v>5</v>
      </c>
      <c r="AE116" s="55" t="s">
        <v>235</v>
      </c>
      <c r="AF116" s="55" t="s">
        <v>6</v>
      </c>
      <c r="AG116" s="191">
        <v>42277.477395833332</v>
      </c>
    </row>
    <row r="117" spans="2:33" hidden="1">
      <c r="B117" s="128" t="s">
        <v>395</v>
      </c>
      <c r="C117" s="144">
        <f>IFERROR(VLOOKUP(B117,Emission[],8,FALSE),0)</f>
        <v>12.99225</v>
      </c>
      <c r="D117" s="73">
        <f>IFERROR(IF(P117&lt;&gt;"NA",P117,IF(G117&lt;&gt;Data!$B$11,(E117-C117)/(E$13-C$13)*(D$13-C$13)+C117,'INDC Analysis'!W117)),C117)</f>
        <v>14.192807142857143</v>
      </c>
      <c r="E117" s="73">
        <f>IFERROR(IF(U117&lt;&gt;"NA",U117,IF(G117&lt;&gt;Data!$B$11,(D117-C117)*(E$13-D$13)/(D$13-C$13)+D117,X117)),C117)</f>
        <v>15.19327142857143</v>
      </c>
      <c r="F117" s="246"/>
      <c r="G117" s="73" t="s">
        <v>347</v>
      </c>
      <c r="H117" s="206"/>
      <c r="I117" s="73"/>
      <c r="J117" s="73" t="str">
        <f>IFERROR(VLOOKUP(B117,Emission[],MATCH(I117,Data!$D$9:$K$9,0),FALSE),"")</f>
        <v/>
      </c>
      <c r="K117" s="73">
        <f>SUMPRODUCT((Economie[Country]=B117)*(Economie[Year]=I117)*(Economie[GDP-PPP (Billion Intl$ (2011))]))</f>
        <v>0</v>
      </c>
      <c r="L117" s="206"/>
      <c r="M117" s="73"/>
      <c r="N117" s="73"/>
      <c r="O117" s="73"/>
      <c r="P117" s="76" t="str">
        <f>IFERROR(IF(G117=Data!$B$13,IF(N117&lt;&gt;"",O117/K117*J117*N117,"NA"),IF(M117&lt;&gt;"",J117*(1-M117),"NA")),"NA")</f>
        <v>NA</v>
      </c>
      <c r="Q117" s="206"/>
      <c r="R117" s="73"/>
      <c r="S117" s="73"/>
      <c r="T117" s="73"/>
      <c r="U117" s="76" t="str">
        <f>IFERROR(IF(G117=Data!$B$13,IF(S117&lt;&gt;"",T117/K117*J117*(1-S117),"NA"),IF(R117&lt;&gt;"",J117*(1-R117),"NA")),"NA")</f>
        <v>NA</v>
      </c>
      <c r="V117" s="206"/>
      <c r="W117" s="176">
        <f>MAX(VLOOKUP($B117,Emission[],9,FALSE),C117)</f>
        <v>14.192807142857143</v>
      </c>
      <c r="X117" s="176">
        <f>MAX(VLOOKUP($B117,Emission[],10,FALSE),C117)</f>
        <v>15.19327142857143</v>
      </c>
      <c r="Y117" s="206"/>
      <c r="Z117" s="91"/>
      <c r="AA117" s="211"/>
      <c r="AB117" s="251" t="s">
        <v>368</v>
      </c>
      <c r="AC117" s="55" t="s">
        <v>4</v>
      </c>
      <c r="AD117" s="55" t="s">
        <v>5</v>
      </c>
      <c r="AE117" s="55"/>
      <c r="AF117" s="55" t="s">
        <v>6</v>
      </c>
      <c r="AG117" s="191">
        <v>42221.578055555554</v>
      </c>
    </row>
    <row r="118" spans="2:33" ht="49.2" hidden="1">
      <c r="B118" s="128" t="s">
        <v>15</v>
      </c>
      <c r="C118" s="144">
        <f>IFERROR(VLOOKUP(B118,Emission[],8,FALSE),0)</f>
        <v>12.31939</v>
      </c>
      <c r="D118" s="73">
        <f>IFERROR(IF(P118&lt;&gt;"NA",P118,IF(G118&lt;&gt;Data!$B$11,(E118-C118)/(E$13-C$13)*(D$13-C$13)+C118,'INDC Analysis'!W118)),C118)</f>
        <v>15.677307142857144</v>
      </c>
      <c r="E118" s="73">
        <f>IFERROR(IF(U118&lt;&gt;"NA",U118,IF(G118&lt;&gt;Data!$B$11,(D118-C118)*(E$13-D$13)/(D$13-C$13)+D118,X118)),C118)</f>
        <v>18.475571428571428</v>
      </c>
      <c r="F118" s="246"/>
      <c r="G118" s="73" t="s">
        <v>347</v>
      </c>
      <c r="H118" s="206"/>
      <c r="I118" s="73"/>
      <c r="J118" s="73" t="str">
        <f>IFERROR(VLOOKUP(B118,Emission[],MATCH(I118,Data!$D$9:$K$9,0),FALSE),"")</f>
        <v/>
      </c>
      <c r="K118" s="73">
        <f>SUMPRODUCT((Economie[Country]=B118)*(Economie[Year]=I118)*(Economie[GDP-PPP (Billion Intl$ (2011))]))</f>
        <v>0</v>
      </c>
      <c r="L118" s="206"/>
      <c r="M118" s="73"/>
      <c r="N118" s="73"/>
      <c r="O118" s="73"/>
      <c r="P118" s="76" t="str">
        <f>IFERROR(IF(G118=Data!$B$13,IF(N118&lt;&gt;"",O118/K118*J118*N118,"NA"),IF(M118&lt;&gt;"",J118*(1-M118),"NA")),"NA")</f>
        <v>NA</v>
      </c>
      <c r="Q118" s="206"/>
      <c r="R118" s="73"/>
      <c r="S118" s="73"/>
      <c r="T118" s="73"/>
      <c r="U118" s="76" t="str">
        <f>IFERROR(IF(G118=Data!$B$13,IF(S118&lt;&gt;"",T118/K118*J118*(1-S118),"NA"),IF(R118&lt;&gt;"",J118*(1-R118),"NA")),"NA")</f>
        <v>NA</v>
      </c>
      <c r="V118" s="206"/>
      <c r="W118" s="176">
        <f>MAX(VLOOKUP($B118,Emission[],9,FALSE),C118)</f>
        <v>15.677307142857144</v>
      </c>
      <c r="X118" s="176">
        <f>MAX(VLOOKUP($B118,Emission[],10,FALSE),C118)</f>
        <v>18.475571428571428</v>
      </c>
      <c r="Y118" s="206"/>
      <c r="Z118" s="91"/>
      <c r="AA118" s="211"/>
      <c r="AB118" s="251" t="s">
        <v>16</v>
      </c>
      <c r="AC118" s="55" t="s">
        <v>4</v>
      </c>
      <c r="AD118" s="55" t="s">
        <v>17</v>
      </c>
      <c r="AE118" s="55"/>
      <c r="AF118" s="55" t="s">
        <v>6</v>
      </c>
      <c r="AG118" s="191">
        <v>42276.491400462961</v>
      </c>
    </row>
    <row r="119" spans="2:33" ht="86.1" hidden="1">
      <c r="B119" s="128" t="s">
        <v>63</v>
      </c>
      <c r="C119" s="144">
        <f>IFERROR(VLOOKUP(B119,Emission[],8,FALSE),0)</f>
        <v>12.27413</v>
      </c>
      <c r="D119" s="73">
        <f>IFERROR(IF(P119&lt;&gt;"NA",P119,IF(G119&lt;&gt;Data!$B$11,(E119-C119)/(E$13-C$13)*(D$13-C$13)+C119,'INDC Analysis'!W119)),C119)</f>
        <v>14.141749999999998</v>
      </c>
      <c r="E119" s="73">
        <f>IFERROR(IF(U119&lt;&gt;"NA",U119,IF(G119&lt;&gt;Data!$B$11,(D119-C119)*(E$13-D$13)/(D$13-C$13)+D119,X119)),C119)</f>
        <v>15.698099999999998</v>
      </c>
      <c r="F119" s="246"/>
      <c r="G119" s="73" t="s">
        <v>347</v>
      </c>
      <c r="H119" s="206"/>
      <c r="I119" s="73"/>
      <c r="J119" s="73" t="str">
        <f>IFERROR(VLOOKUP(B119,Emission[],MATCH(I119,Data!$D$9:$K$9,0),FALSE),"")</f>
        <v/>
      </c>
      <c r="K119" s="73">
        <f>SUMPRODUCT((Economie[Country]=B119)*(Economie[Year]=I119)*(Economie[GDP-PPP (Billion Intl$ (2011))]))</f>
        <v>0</v>
      </c>
      <c r="L119" s="206"/>
      <c r="M119" s="73"/>
      <c r="N119" s="73"/>
      <c r="O119" s="73"/>
      <c r="P119" s="76" t="str">
        <f>IFERROR(IF(G119=Data!$B$13,IF(N119&lt;&gt;"",O119/K119*J119*N119,"NA"),IF(M119&lt;&gt;"",J119*(1-M119),"NA")),"NA")</f>
        <v>NA</v>
      </c>
      <c r="Q119" s="206"/>
      <c r="R119" s="73"/>
      <c r="S119" s="73"/>
      <c r="T119" s="73"/>
      <c r="U119" s="76" t="str">
        <f>IFERROR(IF(G119=Data!$B$13,IF(S119&lt;&gt;"",T119/K119*J119*(1-S119),"NA"),IF(R119&lt;&gt;"",J119*(1-R119),"NA")),"NA")</f>
        <v>NA</v>
      </c>
      <c r="V119" s="206"/>
      <c r="W119" s="176">
        <f>MAX(VLOOKUP($B119,Emission[],9,FALSE),C119)</f>
        <v>14.141749999999998</v>
      </c>
      <c r="X119" s="176">
        <f>MAX(VLOOKUP($B119,Emission[],10,FALSE),C119)</f>
        <v>15.698099999999998</v>
      </c>
      <c r="Y119" s="206"/>
      <c r="Z119" s="91"/>
      <c r="AA119" s="211"/>
      <c r="AB119" s="251" t="s">
        <v>208</v>
      </c>
      <c r="AC119" s="55" t="s">
        <v>4</v>
      </c>
      <c r="AD119" s="55" t="s">
        <v>17</v>
      </c>
      <c r="AE119" s="55"/>
      <c r="AF119" s="55" t="s">
        <v>6</v>
      </c>
      <c r="AG119" s="191">
        <v>42277.529930555553</v>
      </c>
    </row>
    <row r="120" spans="2:33" ht="135.30000000000001" hidden="1">
      <c r="B120" s="128" t="s">
        <v>160</v>
      </c>
      <c r="C120" s="144">
        <f>IFERROR(VLOOKUP(B120,Emission[],8,FALSE),0)</f>
        <v>11.810889999999999</v>
      </c>
      <c r="D120" s="73">
        <f>IFERROR(IF(P120&lt;&gt;"NA",P120,IF(G120&lt;&gt;Data!$B$11,(E120-C120)/(E$13-C$13)*(D$13-C$13)+C120,'INDC Analysis'!W120)),C120)</f>
        <v>11.810889999999999</v>
      </c>
      <c r="E120" s="73">
        <f>IFERROR(IF(U120&lt;&gt;"NA",U120,IF(G120&lt;&gt;Data!$B$11,(D120-C120)*(E$13-D$13)/(D$13-C$13)+D120,X120)),C120)</f>
        <v>11.810889999999999</v>
      </c>
      <c r="F120" s="246"/>
      <c r="G120" s="73" t="s">
        <v>347</v>
      </c>
      <c r="H120" s="206"/>
      <c r="I120" s="73"/>
      <c r="J120" s="73" t="str">
        <f>IFERROR(VLOOKUP(B120,Emission[],MATCH(I120,Data!$D$9:$K$9,0),FALSE),"")</f>
        <v/>
      </c>
      <c r="K120" s="73">
        <f>SUMPRODUCT((Economie[Country]=B120)*(Economie[Year]=I120)*(Economie[GDP-PPP (Billion Intl$ (2011))]))</f>
        <v>0</v>
      </c>
      <c r="L120" s="206"/>
      <c r="M120" s="73"/>
      <c r="N120" s="73"/>
      <c r="O120" s="73"/>
      <c r="P120" s="76" t="str">
        <f>IFERROR(IF(G120=Data!$B$13,IF(N120&lt;&gt;"",O120/K120*J120*N120,"NA"),IF(M120&lt;&gt;"",J120*(1-M120),"NA")),"NA")</f>
        <v>NA</v>
      </c>
      <c r="Q120" s="206"/>
      <c r="R120" s="73"/>
      <c r="S120" s="73"/>
      <c r="T120" s="73"/>
      <c r="U120" s="76" t="str">
        <f>IFERROR(IF(G120=Data!$B$13,IF(S120&lt;&gt;"",T120/K120*J120*(1-S120),"NA"),IF(R120&lt;&gt;"",J120*(1-R120),"NA")),"NA")</f>
        <v>NA</v>
      </c>
      <c r="V120" s="206"/>
      <c r="W120" s="176">
        <f>MAX(VLOOKUP($B120,Emission[],9,FALSE),C120)</f>
        <v>11.810889999999999</v>
      </c>
      <c r="X120" s="176">
        <f>MAX(VLOOKUP($B120,Emission[],10,FALSE),C120)</f>
        <v>11.810889999999999</v>
      </c>
      <c r="Y120" s="206"/>
      <c r="Z120" s="91"/>
      <c r="AA120" s="211"/>
      <c r="AB120" s="251" t="s">
        <v>249</v>
      </c>
      <c r="AC120" s="55" t="s">
        <v>30</v>
      </c>
      <c r="AD120" s="55" t="s">
        <v>31</v>
      </c>
      <c r="AE120" s="55"/>
      <c r="AF120" s="55" t="s">
        <v>6</v>
      </c>
      <c r="AG120" s="191">
        <v>42278.585185185184</v>
      </c>
    </row>
    <row r="121" spans="2:33" hidden="1">
      <c r="B121" s="128" t="s">
        <v>138</v>
      </c>
      <c r="C121" s="144">
        <f>IFERROR(VLOOKUP(B121,Emission[],8,FALSE),0)</f>
        <v>11.46092</v>
      </c>
      <c r="D121" s="73">
        <f>IFERROR(IF(P121&lt;&gt;"NA",P121,IF(G121&lt;&gt;Data!$B$11,(E121-C121)/(E$13-C$13)*(D$13-C$13)+C121,'INDC Analysis'!W121)),C121)</f>
        <v>12.491539999999999</v>
      </c>
      <c r="E121" s="73">
        <f>IFERROR(IF(U121&lt;&gt;"NA",U121,IF(G121&lt;&gt;Data!$B$11,(D121-C121)*(E$13-D$13)/(D$13-C$13)+D121,X121)),C121)</f>
        <v>13.350389999999999</v>
      </c>
      <c r="F121" s="246"/>
      <c r="G121" s="73" t="s">
        <v>347</v>
      </c>
      <c r="H121" s="206"/>
      <c r="I121" s="73"/>
      <c r="J121" s="73" t="str">
        <f>IFERROR(VLOOKUP(B121,Emission[],MATCH(I121,Data!$D$9:$K$9,0),FALSE),"")</f>
        <v/>
      </c>
      <c r="K121" s="73">
        <f>SUMPRODUCT((Economie[Country]=B121)*(Economie[Year]=I121)*(Economie[GDP-PPP (Billion Intl$ (2011))]))</f>
        <v>0</v>
      </c>
      <c r="L121" s="206"/>
      <c r="M121" s="73"/>
      <c r="N121" s="73"/>
      <c r="O121" s="73"/>
      <c r="P121" s="76" t="str">
        <f>IFERROR(IF(G121=Data!$B$13,IF(N121&lt;&gt;"",O121/K121*J121*N121,"NA"),IF(M121&lt;&gt;"",J121*(1-M121),"NA")),"NA")</f>
        <v>NA</v>
      </c>
      <c r="Q121" s="206"/>
      <c r="R121" s="73"/>
      <c r="S121" s="73"/>
      <c r="T121" s="73"/>
      <c r="U121" s="76" t="str">
        <f>IFERROR(IF(G121=Data!$B$13,IF(S121&lt;&gt;"",T121/K121*J121*(1-S121),"NA"),IF(R121&lt;&gt;"",J121*(1-R121),"NA")),"NA")</f>
        <v>NA</v>
      </c>
      <c r="V121" s="206"/>
      <c r="W121" s="176">
        <f>MAX(VLOOKUP($B121,Emission[],9,FALSE),C121)</f>
        <v>12.491539999999999</v>
      </c>
      <c r="X121" s="176">
        <f>MAX(VLOOKUP($B121,Emission[],10,FALSE),C121)</f>
        <v>13.350389999999999</v>
      </c>
      <c r="Y121" s="206"/>
      <c r="Z121" s="91"/>
      <c r="AA121" s="211"/>
      <c r="AB121" s="251" t="s">
        <v>241</v>
      </c>
      <c r="AC121" s="55" t="s">
        <v>4</v>
      </c>
      <c r="AD121" s="55" t="s">
        <v>5</v>
      </c>
      <c r="AE121" s="55" t="s">
        <v>240</v>
      </c>
      <c r="AF121" s="55" t="s">
        <v>6</v>
      </c>
      <c r="AG121" s="191">
        <v>42276.498495370368</v>
      </c>
    </row>
    <row r="122" spans="2:33" ht="61.5" hidden="1">
      <c r="B122" s="128" t="s">
        <v>124</v>
      </c>
      <c r="C122" s="144">
        <f>IFERROR(VLOOKUP(B122,Emission[],8,FALSE),0)</f>
        <v>11.350629999999999</v>
      </c>
      <c r="D122" s="73">
        <f>IFERROR(IF(P122&lt;&gt;"NA",P122,IF(G122&lt;&gt;Data!$B$11,(E122-C122)/(E$13-C$13)*(D$13-C$13)+C122,'INDC Analysis'!W122)),C122)</f>
        <v>11.350629999999999</v>
      </c>
      <c r="E122" s="73">
        <f>IFERROR(IF(U122&lt;&gt;"NA",U122,IF(G122&lt;&gt;Data!$B$11,(D122-C122)*(E$13-D$13)/(D$13-C$13)+D122,X122)),C122)</f>
        <v>11.350629999999999</v>
      </c>
      <c r="F122" s="246"/>
      <c r="G122" s="73" t="s">
        <v>347</v>
      </c>
      <c r="H122" s="206"/>
      <c r="I122" s="73"/>
      <c r="J122" s="73" t="str">
        <f>IFERROR(VLOOKUP(B122,Emission[],MATCH(I122,Data!$D$9:$K$9,0),FALSE),"")</f>
        <v/>
      </c>
      <c r="K122" s="73">
        <f>SUMPRODUCT((Economie[Country]=B122)*(Economie[Year]=I122)*(Economie[GDP-PPP (Billion Intl$ (2011))]))</f>
        <v>0</v>
      </c>
      <c r="L122" s="206"/>
      <c r="M122" s="73"/>
      <c r="N122" s="73"/>
      <c r="O122" s="73"/>
      <c r="P122" s="76" t="str">
        <f>IFERROR(IF(G122=Data!$B$13,IF(N122&lt;&gt;"",O122/K122*J122*N122,"NA"),IF(M122&lt;&gt;"",J122*(1-M122),"NA")),"NA")</f>
        <v>NA</v>
      </c>
      <c r="Q122" s="206"/>
      <c r="R122" s="73"/>
      <c r="S122" s="73"/>
      <c r="T122" s="73"/>
      <c r="U122" s="76" t="str">
        <f>IFERROR(IF(G122=Data!$B$13,IF(S122&lt;&gt;"",T122/K122*J122*(1-S122),"NA"),IF(R122&lt;&gt;"",J122*(1-R122),"NA")),"NA")</f>
        <v>NA</v>
      </c>
      <c r="V122" s="206"/>
      <c r="W122" s="176">
        <f>MAX(VLOOKUP($B122,Emission[],9,FALSE),C122)</f>
        <v>11.350629999999999</v>
      </c>
      <c r="X122" s="176">
        <f>MAX(VLOOKUP($B122,Emission[],10,FALSE),C122)</f>
        <v>11.350629999999999</v>
      </c>
      <c r="Y122" s="206"/>
      <c r="Z122" s="91"/>
      <c r="AA122" s="211"/>
      <c r="AB122" s="251" t="s">
        <v>125</v>
      </c>
      <c r="AC122" s="55" t="s">
        <v>4</v>
      </c>
      <c r="AD122" s="55" t="s">
        <v>20</v>
      </c>
      <c r="AE122" s="55"/>
      <c r="AF122" s="55" t="s">
        <v>6</v>
      </c>
      <c r="AG122" s="191">
        <v>42272.865162037036</v>
      </c>
    </row>
    <row r="123" spans="2:33" ht="61.5" hidden="1">
      <c r="B123" s="128" t="s">
        <v>143</v>
      </c>
      <c r="C123" s="144">
        <f>IFERROR(VLOOKUP(B123,Emission[],8,FALSE),0)</f>
        <v>11.087459999999998</v>
      </c>
      <c r="D123" s="73">
        <f>IFERROR(IF(P123&lt;&gt;"NA",P123,IF(G123&lt;&gt;Data!$B$11,(E123-C123)/(E$13-C$13)*(D$13-C$13)+C123,'INDC Analysis'!W123)),C123)</f>
        <v>12.488399999999997</v>
      </c>
      <c r="E123" s="73">
        <f>IFERROR(IF(U123&lt;&gt;"NA",U123,IF(G123&lt;&gt;Data!$B$11,(D123-C123)*(E$13-D$13)/(D$13-C$13)+D123,X123)),C123)</f>
        <v>13.655849999999996</v>
      </c>
      <c r="F123" s="246"/>
      <c r="G123" s="73" t="s">
        <v>347</v>
      </c>
      <c r="H123" s="206"/>
      <c r="I123" s="73"/>
      <c r="J123" s="73" t="str">
        <f>IFERROR(VLOOKUP(B123,Emission[],MATCH(I123,Data!$D$9:$K$9,0),FALSE),"")</f>
        <v/>
      </c>
      <c r="K123" s="73">
        <f>SUMPRODUCT((Economie[Country]=B123)*(Economie[Year]=I123)*(Economie[GDP-PPP (Billion Intl$ (2011))]))</f>
        <v>0</v>
      </c>
      <c r="L123" s="206"/>
      <c r="M123" s="73"/>
      <c r="N123" s="73"/>
      <c r="O123" s="73"/>
      <c r="P123" s="76" t="str">
        <f>IFERROR(IF(G123=Data!$B$13,IF(N123&lt;&gt;"",O123/K123*J123*N123,"NA"),IF(M123&lt;&gt;"",J123*(1-M123),"NA")),"NA")</f>
        <v>NA</v>
      </c>
      <c r="Q123" s="206"/>
      <c r="R123" s="73"/>
      <c r="S123" s="73"/>
      <c r="T123" s="73"/>
      <c r="U123" s="76" t="str">
        <f>IFERROR(IF(G123=Data!$B$13,IF(S123&lt;&gt;"",T123/K123*J123*(1-S123),"NA"),IF(R123&lt;&gt;"",J123*(1-R123),"NA")),"NA")</f>
        <v>NA</v>
      </c>
      <c r="V123" s="206"/>
      <c r="W123" s="176">
        <f>MAX(VLOOKUP($B123,Emission[],9,FALSE),C123)</f>
        <v>12.488399999999997</v>
      </c>
      <c r="X123" s="176">
        <f>MAX(VLOOKUP($B123,Emission[],10,FALSE),C123)</f>
        <v>13.655849999999996</v>
      </c>
      <c r="Y123" s="206"/>
      <c r="Z123" s="91"/>
      <c r="AA123" s="211"/>
      <c r="AB123" s="251" t="s">
        <v>144</v>
      </c>
      <c r="AC123" s="55" t="s">
        <v>53</v>
      </c>
      <c r="AD123" s="55" t="s">
        <v>31</v>
      </c>
      <c r="AE123" s="55"/>
      <c r="AF123" s="55" t="s">
        <v>6</v>
      </c>
      <c r="AG123" s="191">
        <v>42277.688703703701</v>
      </c>
    </row>
    <row r="124" spans="2:33" ht="36.9" hidden="1">
      <c r="B124" s="128" t="s">
        <v>7</v>
      </c>
      <c r="C124" s="144">
        <f>IFERROR(VLOOKUP(B124,Emission[],8,FALSE),0)</f>
        <v>8.8986399999999986</v>
      </c>
      <c r="D124" s="73">
        <f>IFERROR(IF(P124&lt;&gt;"NA",P124,IF(G124&lt;&gt;Data!$B$11,(E124-C124)/(E$13-C$13)*(D$13-C$13)+C124,'INDC Analysis'!W124)),C124)</f>
        <v>9.4045685714285696</v>
      </c>
      <c r="E124" s="73">
        <f>IFERROR(IF(U124&lt;&gt;"NA",U124,IF(G124&lt;&gt;Data!$B$11,(D124-C124)*(E$13-D$13)/(D$13-C$13)+D124,X124)),C124)</f>
        <v>9.8261757142857107</v>
      </c>
      <c r="F124" s="246"/>
      <c r="G124" s="73" t="s">
        <v>347</v>
      </c>
      <c r="H124" s="206"/>
      <c r="I124" s="73"/>
      <c r="J124" s="73" t="str">
        <f>IFERROR(VLOOKUP(B124,Emission[],MATCH(I124,Data!$D$9:$K$9,0),FALSE),"")</f>
        <v/>
      </c>
      <c r="K124" s="73">
        <f>SUMPRODUCT((Economie[Country]=B124)*(Economie[Year]=I124)*(Economie[GDP-PPP (Billion Intl$ (2011))]))</f>
        <v>0</v>
      </c>
      <c r="L124" s="206"/>
      <c r="M124" s="73"/>
      <c r="N124" s="73"/>
      <c r="O124" s="73"/>
      <c r="P124" s="76" t="str">
        <f>IFERROR(IF(G124=Data!$B$13,IF(N124&lt;&gt;"",O124/K124*J124*N124,"NA"),IF(M124&lt;&gt;"",J124*(1-M124),"NA")),"NA")</f>
        <v>NA</v>
      </c>
      <c r="Q124" s="206"/>
      <c r="R124" s="73"/>
      <c r="S124" s="73"/>
      <c r="T124" s="73"/>
      <c r="U124" s="76" t="str">
        <f>IFERROR(IF(G124=Data!$B$13,IF(S124&lt;&gt;"",T124/K124*J124*(1-S124),"NA"),IF(R124&lt;&gt;"",J124*(1-R124),"NA")),"NA")</f>
        <v>NA</v>
      </c>
      <c r="V124" s="206"/>
      <c r="W124" s="176">
        <f>MAX(VLOOKUP($B124,Emission[],9,FALSE),C124)</f>
        <v>9.4045685714285696</v>
      </c>
      <c r="X124" s="176">
        <f>MAX(VLOOKUP($B124,Emission[],10,FALSE),C124)</f>
        <v>9.8261757142857107</v>
      </c>
      <c r="Y124" s="206"/>
      <c r="Z124" s="91"/>
      <c r="AA124" s="211"/>
      <c r="AB124" s="251" t="s">
        <v>371</v>
      </c>
      <c r="AC124" s="55" t="s">
        <v>4</v>
      </c>
      <c r="AD124" s="55" t="s">
        <v>5</v>
      </c>
      <c r="AE124" s="55"/>
      <c r="AF124" s="55" t="s">
        <v>6</v>
      </c>
      <c r="AG124" s="191">
        <v>42271.395555555559</v>
      </c>
    </row>
    <row r="125" spans="2:33" ht="73.8" hidden="1">
      <c r="B125" s="128" t="s">
        <v>91</v>
      </c>
      <c r="C125" s="144">
        <f>IFERROR(VLOOKUP(B125,Emission[],8,FALSE),0)</f>
        <v>8.835469999999999</v>
      </c>
      <c r="D125" s="73">
        <f>IFERROR(IF(P125&lt;&gt;"NA",P125,IF(G125&lt;&gt;Data!$B$11,(E125-C125)/(E$13-C$13)*(D$13-C$13)+C125,'INDC Analysis'!W125)),C125)</f>
        <v>9.5002099999999992</v>
      </c>
      <c r="E125" s="73">
        <f>IFERROR(IF(U125&lt;&gt;"NA",U125,IF(G125&lt;&gt;Data!$B$11,(D125-C125)*(E$13-D$13)/(D$13-C$13)+D125,X125)),C125)</f>
        <v>10.05416</v>
      </c>
      <c r="F125" s="246"/>
      <c r="G125" s="73" t="s">
        <v>347</v>
      </c>
      <c r="H125" s="206"/>
      <c r="I125" s="73"/>
      <c r="J125" s="73" t="str">
        <f>IFERROR(VLOOKUP(B125,Emission[],MATCH(I125,Data!$D$9:$K$9,0),FALSE),"")</f>
        <v/>
      </c>
      <c r="K125" s="73">
        <f>SUMPRODUCT((Economie[Country]=B125)*(Economie[Year]=I125)*(Economie[GDP-PPP (Billion Intl$ (2011))]))</f>
        <v>0</v>
      </c>
      <c r="L125" s="206"/>
      <c r="M125" s="73"/>
      <c r="N125" s="73"/>
      <c r="O125" s="73"/>
      <c r="P125" s="76" t="str">
        <f>IFERROR(IF(G125=Data!$B$13,IF(N125&lt;&gt;"",O125/K125*J125*N125,"NA"),IF(M125&lt;&gt;"",J125*(1-M125),"NA")),"NA")</f>
        <v>NA</v>
      </c>
      <c r="Q125" s="206"/>
      <c r="R125" s="73"/>
      <c r="S125" s="73"/>
      <c r="T125" s="73"/>
      <c r="U125" s="76" t="str">
        <f>IFERROR(IF(G125=Data!$B$13,IF(S125&lt;&gt;"",T125/K125*J125*(1-S125),"NA"),IF(R125&lt;&gt;"",J125*(1-R125),"NA")),"NA")</f>
        <v>NA</v>
      </c>
      <c r="V125" s="206"/>
      <c r="W125" s="176">
        <f>MAX(VLOOKUP($B125,Emission[],9,FALSE),C125)</f>
        <v>9.5002099999999992</v>
      </c>
      <c r="X125" s="176">
        <f>MAX(VLOOKUP($B125,Emission[],10,FALSE),C125)</f>
        <v>10.05416</v>
      </c>
      <c r="Y125" s="206"/>
      <c r="Z125" s="91"/>
      <c r="AA125" s="211"/>
      <c r="AB125" s="251" t="s">
        <v>221</v>
      </c>
      <c r="AC125" s="55" t="s">
        <v>4</v>
      </c>
      <c r="AD125" s="55" t="s">
        <v>5</v>
      </c>
      <c r="AE125" s="55" t="s">
        <v>220</v>
      </c>
      <c r="AF125" s="55" t="s">
        <v>6</v>
      </c>
      <c r="AG125" s="191">
        <v>42277.252569444441</v>
      </c>
    </row>
    <row r="126" spans="2:33" ht="36.9" hidden="1">
      <c r="B126" s="128" t="s">
        <v>390</v>
      </c>
      <c r="C126" s="144">
        <f>IFERROR(VLOOKUP(B126,Emission[],8,FALSE),0)</f>
        <v>7.60473</v>
      </c>
      <c r="D126" s="73">
        <f>IFERROR(IF(P126&lt;&gt;"NA",P126,IF(G126&lt;&gt;Data!$B$11,(E126-C126)/(E$13-C$13)*(D$13-C$13)+C126,'INDC Analysis'!W126)),C126)</f>
        <v>9.3384642857142861</v>
      </c>
      <c r="E126" s="73">
        <f>IFERROR(IF(U126&lt;&gt;"NA",U126,IF(G126&lt;&gt;Data!$B$11,(D126-C126)*(E$13-D$13)/(D$13-C$13)+D126,X126)),C126)</f>
        <v>10.783242857142856</v>
      </c>
      <c r="F126" s="246"/>
      <c r="G126" s="73" t="s">
        <v>347</v>
      </c>
      <c r="H126" s="206"/>
      <c r="I126" s="73"/>
      <c r="J126" s="73" t="str">
        <f>IFERROR(VLOOKUP(B126,Emission[],MATCH(I126,Data!$D$9:$K$9,0),FALSE),"")</f>
        <v/>
      </c>
      <c r="K126" s="73">
        <f>SUMPRODUCT((Economie[Country]=B126)*(Economie[Year]=I126)*(Economie[GDP-PPP (Billion Intl$ (2011))]))</f>
        <v>0</v>
      </c>
      <c r="L126" s="206"/>
      <c r="M126" s="73"/>
      <c r="N126" s="73"/>
      <c r="O126" s="73"/>
      <c r="P126" s="76" t="str">
        <f>IFERROR(IF(G126=Data!$B$13,IF(N126&lt;&gt;"",O126/K126*J126*N126,"NA"),IF(M126&lt;&gt;"",J126*(1-M126),"NA")),"NA")</f>
        <v>NA</v>
      </c>
      <c r="Q126" s="206"/>
      <c r="R126" s="73"/>
      <c r="S126" s="73"/>
      <c r="T126" s="73"/>
      <c r="U126" s="76" t="str">
        <f>IFERROR(IF(G126=Data!$B$13,IF(S126&lt;&gt;"",T126/K126*J126*(1-S126),"NA"),IF(R126&lt;&gt;"",J126*(1-R126),"NA")),"NA")</f>
        <v>NA</v>
      </c>
      <c r="V126" s="206"/>
      <c r="W126" s="176">
        <f>MAX(VLOOKUP($B126,Emission[],9,FALSE),C126)</f>
        <v>9.3384642857142861</v>
      </c>
      <c r="X126" s="176">
        <f>MAX(VLOOKUP($B126,Emission[],10,FALSE),C126)</f>
        <v>10.783242857142856</v>
      </c>
      <c r="Y126" s="206"/>
      <c r="Z126" s="91"/>
      <c r="AA126" s="211"/>
      <c r="AB126" s="251" t="s">
        <v>218</v>
      </c>
      <c r="AC126" s="55" t="s">
        <v>30</v>
      </c>
      <c r="AD126" s="55" t="s">
        <v>31</v>
      </c>
      <c r="AE126" s="55"/>
      <c r="AF126" s="55" t="s">
        <v>6</v>
      </c>
      <c r="AG126" s="191">
        <v>42277.477233796293</v>
      </c>
    </row>
    <row r="127" spans="2:33" ht="36.9" hidden="1">
      <c r="B127" s="128" t="s">
        <v>151</v>
      </c>
      <c r="C127" s="144">
        <f>IFERROR(VLOOKUP(B127,Emission[],8,FALSE),0)</f>
        <v>6.6899499999999996</v>
      </c>
      <c r="D127" s="73">
        <f>IFERROR(IF(P127&lt;&gt;"NA",P127,IF(G127&lt;&gt;Data!$B$11,(E127-C127)/(E$13-C$13)*(D$13-C$13)+C127,'INDC Analysis'!W127)),C127)</f>
        <v>8.1693699999999989</v>
      </c>
      <c r="E127" s="73">
        <f>IFERROR(IF(U127&lt;&gt;"NA",U127,IF(G127&lt;&gt;Data!$B$11,(D127-C127)*(E$13-D$13)/(D$13-C$13)+D127,X127)),C127)</f>
        <v>9.4022199999999998</v>
      </c>
      <c r="F127" s="246"/>
      <c r="G127" s="73" t="s">
        <v>347</v>
      </c>
      <c r="H127" s="206"/>
      <c r="I127" s="73"/>
      <c r="J127" s="73" t="str">
        <f>IFERROR(VLOOKUP(B127,Emission[],MATCH(I127,Data!$D$9:$K$9,0),FALSE),"")</f>
        <v/>
      </c>
      <c r="K127" s="73">
        <f>SUMPRODUCT((Economie[Country]=B127)*(Economie[Year]=I127)*(Economie[GDP-PPP (Billion Intl$ (2011))]))</f>
        <v>0</v>
      </c>
      <c r="L127" s="206"/>
      <c r="M127" s="73"/>
      <c r="N127" s="73"/>
      <c r="O127" s="73"/>
      <c r="P127" s="76" t="str">
        <f>IFERROR(IF(G127=Data!$B$13,IF(N127&lt;&gt;"",O127/K127*J127*N127,"NA"),IF(M127&lt;&gt;"",J127*(1-M127),"NA")),"NA")</f>
        <v>NA</v>
      </c>
      <c r="Q127" s="206"/>
      <c r="R127" s="73"/>
      <c r="S127" s="73"/>
      <c r="T127" s="73"/>
      <c r="U127" s="76" t="str">
        <f>IFERROR(IF(G127=Data!$B$13,IF(S127&lt;&gt;"",T127/K127*J127*(1-S127),"NA"),IF(R127&lt;&gt;"",J127*(1-R127),"NA")),"NA")</f>
        <v>NA</v>
      </c>
      <c r="V127" s="206"/>
      <c r="W127" s="176">
        <f>MAX(VLOOKUP($B127,Emission[],9,FALSE),C127)</f>
        <v>8.1693699999999989</v>
      </c>
      <c r="X127" s="176">
        <f>MAX(VLOOKUP($B127,Emission[],10,FALSE),C127)</f>
        <v>9.4022199999999998</v>
      </c>
      <c r="Y127" s="206"/>
      <c r="Z127" s="91"/>
      <c r="AA127" s="211"/>
      <c r="AB127" s="251" t="s">
        <v>247</v>
      </c>
      <c r="AC127" s="55" t="s">
        <v>4</v>
      </c>
      <c r="AD127" s="55" t="s">
        <v>5</v>
      </c>
      <c r="AE127" s="55"/>
      <c r="AF127" s="55" t="s">
        <v>6</v>
      </c>
      <c r="AG127" s="191">
        <v>42277.639849537038</v>
      </c>
    </row>
    <row r="128" spans="2:33" hidden="1">
      <c r="B128" s="128" t="s">
        <v>70</v>
      </c>
      <c r="C128" s="144">
        <f>IFERROR(VLOOKUP(B128,Emission[],8,FALSE),0)</f>
        <v>6.3741700000000003</v>
      </c>
      <c r="D128" s="73">
        <f>IFERROR(IF(P128&lt;&gt;"NA",P128,IF(G128&lt;&gt;Data!$B$11,(E128-C128)/(E$13-C$13)*(D$13-C$13)+C128,'INDC Analysis'!W128)),C128)</f>
        <v>6.972695714285714</v>
      </c>
      <c r="E128" s="73">
        <f>IFERROR(IF(U128&lt;&gt;"NA",U128,IF(G128&lt;&gt;Data!$B$11,(D128-C128)*(E$13-D$13)/(D$13-C$13)+D128,X128)),C128)</f>
        <v>7.4714671428571426</v>
      </c>
      <c r="F128" s="246"/>
      <c r="G128" s="73" t="s">
        <v>347</v>
      </c>
      <c r="H128" s="206"/>
      <c r="I128" s="73"/>
      <c r="J128" s="73" t="str">
        <f>IFERROR(VLOOKUP(B128,Emission[],MATCH(I128,Data!$D$9:$K$9,0),FALSE),"")</f>
        <v/>
      </c>
      <c r="K128" s="73">
        <f>SUMPRODUCT((Economie[Country]=B128)*(Economie[Year]=I128)*(Economie[GDP-PPP (Billion Intl$ (2011))]))</f>
        <v>0</v>
      </c>
      <c r="L128" s="206"/>
      <c r="M128" s="73"/>
      <c r="N128" s="73"/>
      <c r="O128" s="73"/>
      <c r="P128" s="76" t="str">
        <f>IFERROR(IF(G128=Data!$B$13,IF(N128&lt;&gt;"",O128/K128*J128*N128,"NA"),IF(M128&lt;&gt;"",J128*(1-M128),"NA")),"NA")</f>
        <v>NA</v>
      </c>
      <c r="Q128" s="206"/>
      <c r="R128" s="73"/>
      <c r="S128" s="73"/>
      <c r="T128" s="73"/>
      <c r="U128" s="76" t="str">
        <f>IFERROR(IF(G128=Data!$B$13,IF(S128&lt;&gt;"",T128/K128*J128*(1-S128),"NA"),IF(R128&lt;&gt;"",J128*(1-R128),"NA")),"NA")</f>
        <v>NA</v>
      </c>
      <c r="V128" s="206"/>
      <c r="W128" s="176">
        <f>MAX(VLOOKUP($B128,Emission[],9,FALSE),C128)</f>
        <v>6.972695714285714</v>
      </c>
      <c r="X128" s="176">
        <f>MAX(VLOOKUP($B128,Emission[],10,FALSE),C128)</f>
        <v>7.4714671428571426</v>
      </c>
      <c r="Y128" s="206"/>
      <c r="Z128" s="91"/>
      <c r="AA128" s="211"/>
      <c r="AB128" s="251" t="s">
        <v>72</v>
      </c>
      <c r="AC128" s="55" t="s">
        <v>4</v>
      </c>
      <c r="AD128" s="55" t="s">
        <v>20</v>
      </c>
      <c r="AE128" s="55" t="s">
        <v>71</v>
      </c>
      <c r="AF128" s="55" t="s">
        <v>6</v>
      </c>
      <c r="AG128" s="191">
        <v>42268.540451388886</v>
      </c>
    </row>
    <row r="129" spans="2:33" ht="49.2" hidden="1">
      <c r="B129" s="128" t="s">
        <v>43</v>
      </c>
      <c r="C129" s="144">
        <f>IFERROR(VLOOKUP(B129,Emission[],8,FALSE),0)</f>
        <v>6.2543699999999998</v>
      </c>
      <c r="D129" s="73">
        <f>IFERROR(IF(P129&lt;&gt;"NA",P129,IF(G129&lt;&gt;Data!$B$11,(E129-C129)/(E$13-C$13)*(D$13-C$13)+C129,'INDC Analysis'!W129)),C129)</f>
        <v>7.0704214285714277</v>
      </c>
      <c r="E129" s="73">
        <f>IFERROR(IF(U129&lt;&gt;"NA",U129,IF(G129&lt;&gt;Data!$B$11,(D129-C129)*(E$13-D$13)/(D$13-C$13)+D129,X129)),C129)</f>
        <v>7.7504642857142843</v>
      </c>
      <c r="F129" s="246"/>
      <c r="G129" s="73" t="s">
        <v>347</v>
      </c>
      <c r="H129" s="206"/>
      <c r="I129" s="73"/>
      <c r="J129" s="73" t="str">
        <f>IFERROR(VLOOKUP(B129,Emission[],MATCH(I129,Data!$D$9:$K$9,0),FALSE),"")</f>
        <v/>
      </c>
      <c r="K129" s="73">
        <f>SUMPRODUCT((Economie[Country]=B129)*(Economie[Year]=I129)*(Economie[GDP-PPP (Billion Intl$ (2011))]))</f>
        <v>0</v>
      </c>
      <c r="L129" s="206"/>
      <c r="M129" s="73"/>
      <c r="N129" s="73"/>
      <c r="O129" s="73"/>
      <c r="P129" s="76" t="str">
        <f>IFERROR(IF(G129=Data!$B$13,IF(N129&lt;&gt;"",O129/K129*J129*N129,"NA"),IF(M129&lt;&gt;"",J129*(1-M129),"NA")),"NA")</f>
        <v>NA</v>
      </c>
      <c r="Q129" s="206"/>
      <c r="R129" s="73"/>
      <c r="S129" s="73"/>
      <c r="T129" s="73"/>
      <c r="U129" s="76" t="str">
        <f>IFERROR(IF(G129=Data!$B$13,IF(S129&lt;&gt;"",T129/K129*J129*(1-S129),"NA"),IF(R129&lt;&gt;"",J129*(1-R129),"NA")),"NA")</f>
        <v>NA</v>
      </c>
      <c r="V129" s="206"/>
      <c r="W129" s="176">
        <f>MAX(VLOOKUP($B129,Emission[],9,FALSE),C129)</f>
        <v>7.0704214285714277</v>
      </c>
      <c r="X129" s="176">
        <f>MAX(VLOOKUP($B129,Emission[],10,FALSE),C129)</f>
        <v>7.7504642857142843</v>
      </c>
      <c r="Y129" s="206"/>
      <c r="Z129" s="91"/>
      <c r="AA129" s="211"/>
      <c r="AB129" s="251" t="s">
        <v>265</v>
      </c>
      <c r="AC129" s="55" t="s">
        <v>28</v>
      </c>
      <c r="AD129" s="55" t="s">
        <v>5</v>
      </c>
      <c r="AE129" s="55" t="s">
        <v>264</v>
      </c>
      <c r="AF129" s="55" t="s">
        <v>6</v>
      </c>
      <c r="AG129" s="191">
        <v>42277.403032407405</v>
      </c>
    </row>
    <row r="130" spans="2:33" ht="110.7" hidden="1">
      <c r="B130" s="128" t="s">
        <v>90</v>
      </c>
      <c r="C130" s="144">
        <f>IFERROR(VLOOKUP(B130,Emission[],8,FALSE),0)</f>
        <v>6.1406899999999993</v>
      </c>
      <c r="D130" s="73">
        <f>IFERROR(IF(P130&lt;&gt;"NA",P130,IF(G130&lt;&gt;Data!$B$11,(E130-C130)/(E$13-C$13)*(D$13-C$13)+C130,'INDC Analysis'!W130)),C130)</f>
        <v>7.1892842857142849</v>
      </c>
      <c r="E130" s="73">
        <f>IFERROR(IF(U130&lt;&gt;"NA",U130,IF(G130&lt;&gt;Data!$B$11,(D130-C130)*(E$13-D$13)/(D$13-C$13)+D130,X130)),C130)</f>
        <v>8.0631128571428548</v>
      </c>
      <c r="F130" s="246"/>
      <c r="G130" s="73" t="s">
        <v>347</v>
      </c>
      <c r="H130" s="206"/>
      <c r="I130" s="73"/>
      <c r="J130" s="73" t="str">
        <f>IFERROR(VLOOKUP(B130,Emission[],MATCH(I130,Data!$D$9:$K$9,0),FALSE),"")</f>
        <v/>
      </c>
      <c r="K130" s="73">
        <f>SUMPRODUCT((Economie[Country]=B130)*(Economie[Year]=I130)*(Economie[GDP-PPP (Billion Intl$ (2011))]))</f>
        <v>0</v>
      </c>
      <c r="L130" s="206"/>
      <c r="M130" s="73"/>
      <c r="N130" s="73"/>
      <c r="O130" s="73"/>
      <c r="P130" s="76" t="str">
        <f>IFERROR(IF(G130=Data!$B$13,IF(N130&lt;&gt;"",O130/K130*J130*N130,"NA"),IF(M130&lt;&gt;"",J130*(1-M130),"NA")),"NA")</f>
        <v>NA</v>
      </c>
      <c r="Q130" s="206"/>
      <c r="R130" s="73"/>
      <c r="S130" s="73"/>
      <c r="T130" s="73"/>
      <c r="U130" s="76" t="str">
        <f>IFERROR(IF(G130=Data!$B$13,IF(S130&lt;&gt;"",T130/K130*J130*(1-S130),"NA"),IF(R130&lt;&gt;"",J130*(1-R130),"NA")),"NA")</f>
        <v>NA</v>
      </c>
      <c r="V130" s="206"/>
      <c r="W130" s="176">
        <f>MAX(VLOOKUP($B130,Emission[],9,FALSE),C130)</f>
        <v>7.1892842857142849</v>
      </c>
      <c r="X130" s="176">
        <f>MAX(VLOOKUP($B130,Emission[],10,FALSE),C130)</f>
        <v>8.0631128571428548</v>
      </c>
      <c r="Y130" s="206"/>
      <c r="Z130" s="91"/>
      <c r="AA130" s="211"/>
      <c r="AB130" s="251" t="s">
        <v>219</v>
      </c>
      <c r="AC130" s="55" t="s">
        <v>30</v>
      </c>
      <c r="AD130" s="55" t="s">
        <v>31</v>
      </c>
      <c r="AE130" s="55"/>
      <c r="AF130" s="55" t="s">
        <v>6</v>
      </c>
      <c r="AG130" s="191">
        <v>42275.953738425924</v>
      </c>
    </row>
    <row r="131" spans="2:33" ht="49.2" hidden="1">
      <c r="B131" s="128" t="s">
        <v>93</v>
      </c>
      <c r="C131" s="144">
        <f>IFERROR(VLOOKUP(B131,Emission[],8,FALSE),0)</f>
        <v>5.51485</v>
      </c>
      <c r="D131" s="73">
        <f>IFERROR(IF(P131&lt;&gt;"NA",P131,IF(G131&lt;&gt;Data!$B$11,(E131-C131)/(E$13-C$13)*(D$13-C$13)+C131,'INDC Analysis'!W131)),C131)</f>
        <v>6.8298957142857137</v>
      </c>
      <c r="E131" s="73">
        <f>IFERROR(IF(U131&lt;&gt;"NA",U131,IF(G131&lt;&gt;Data!$B$11,(D131-C131)*(E$13-D$13)/(D$13-C$13)+D131,X131)),C131)</f>
        <v>7.9257671428571435</v>
      </c>
      <c r="F131" s="246"/>
      <c r="G131" s="73" t="s">
        <v>347</v>
      </c>
      <c r="H131" s="206"/>
      <c r="I131" s="73"/>
      <c r="J131" s="73" t="str">
        <f>IFERROR(VLOOKUP(B131,Emission[],MATCH(I131,Data!$D$9:$K$9,0),FALSE),"")</f>
        <v/>
      </c>
      <c r="K131" s="73">
        <f>SUMPRODUCT((Economie[Country]=B131)*(Economie[Year]=I131)*(Economie[GDP-PPP (Billion Intl$ (2011))]))</f>
        <v>0</v>
      </c>
      <c r="L131" s="206"/>
      <c r="M131" s="73"/>
      <c r="N131" s="73"/>
      <c r="O131" s="73"/>
      <c r="P131" s="76" t="str">
        <f>IFERROR(IF(G131=Data!$B$13,IF(N131&lt;&gt;"",O131/K131*J131*N131,"NA"),IF(M131&lt;&gt;"",J131*(1-M131),"NA")),"NA")</f>
        <v>NA</v>
      </c>
      <c r="Q131" s="206"/>
      <c r="R131" s="73"/>
      <c r="S131" s="73"/>
      <c r="T131" s="73"/>
      <c r="U131" s="76" t="str">
        <f>IFERROR(IF(G131=Data!$B$13,IF(S131&lt;&gt;"",T131/K131*J131*(1-S131),"NA"),IF(R131&lt;&gt;"",J131*(1-R131),"NA")),"NA")</f>
        <v>NA</v>
      </c>
      <c r="V131" s="206"/>
      <c r="W131" s="176">
        <f>MAX(VLOOKUP($B131,Emission[],9,FALSE),C131)</f>
        <v>6.8298957142857137</v>
      </c>
      <c r="X131" s="176">
        <f>MAX(VLOOKUP($B131,Emission[],10,FALSE),C131)</f>
        <v>7.9257671428571435</v>
      </c>
      <c r="Y131" s="206"/>
      <c r="Z131" s="91"/>
      <c r="AA131" s="211"/>
      <c r="AB131" s="251" t="s">
        <v>94</v>
      </c>
      <c r="AC131" s="55" t="s">
        <v>4</v>
      </c>
      <c r="AD131" s="55" t="s">
        <v>20</v>
      </c>
      <c r="AE131" s="55"/>
      <c r="AF131" s="55" t="s">
        <v>6</v>
      </c>
      <c r="AG131" s="191">
        <v>42185.628425925926</v>
      </c>
    </row>
    <row r="132" spans="2:33" ht="86.1" hidden="1">
      <c r="B132" s="128" t="s">
        <v>73</v>
      </c>
      <c r="C132" s="144">
        <f>IFERROR(VLOOKUP(B132,Emission[],8,FALSE),0)</f>
        <v>4.9778900000000004</v>
      </c>
      <c r="D132" s="73">
        <f>IFERROR(IF(P132&lt;&gt;"NA",P132,IF(G132&lt;&gt;Data!$B$11,(E132-C132)/(E$13-C$13)*(D$13-C$13)+C132,'INDC Analysis'!W132)),C132)</f>
        <v>5.407832857142858</v>
      </c>
      <c r="E132" s="73">
        <f>IFERROR(IF(U132&lt;&gt;"NA",U132,IF(G132&lt;&gt;Data!$B$11,(D132-C132)*(E$13-D$13)/(D$13-C$13)+D132,X132)),C132)</f>
        <v>5.7661185714285725</v>
      </c>
      <c r="F132" s="246"/>
      <c r="G132" s="73" t="s">
        <v>347</v>
      </c>
      <c r="H132" s="206"/>
      <c r="I132" s="73"/>
      <c r="J132" s="73" t="str">
        <f>IFERROR(VLOOKUP(B132,Emission[],MATCH(I132,Data!$D$9:$K$9,0),FALSE),"")</f>
        <v/>
      </c>
      <c r="K132" s="73">
        <f>SUMPRODUCT((Economie[Country]=B132)*(Economie[Year]=I132)*(Economie[GDP-PPP (Billion Intl$ (2011))]))</f>
        <v>0</v>
      </c>
      <c r="L132" s="206"/>
      <c r="M132" s="73"/>
      <c r="N132" s="73"/>
      <c r="O132" s="73"/>
      <c r="P132" s="76" t="str">
        <f>IFERROR(IF(G132=Data!$B$13,IF(N132&lt;&gt;"",O132/K132*J132*N132,"NA"),IF(M132&lt;&gt;"",J132*(1-M132),"NA")),"NA")</f>
        <v>NA</v>
      </c>
      <c r="Q132" s="206"/>
      <c r="R132" s="73"/>
      <c r="S132" s="73"/>
      <c r="T132" s="73"/>
      <c r="U132" s="76" t="str">
        <f>IFERROR(IF(G132=Data!$B$13,IF(S132&lt;&gt;"",T132/K132*J132*(1-S132),"NA"),IF(R132&lt;&gt;"",J132*(1-R132),"NA")),"NA")</f>
        <v>NA</v>
      </c>
      <c r="V132" s="206"/>
      <c r="W132" s="176">
        <f>MAX(VLOOKUP($B132,Emission[],9,FALSE),C132)</f>
        <v>5.407832857142858</v>
      </c>
      <c r="X132" s="176">
        <f>MAX(VLOOKUP($B132,Emission[],10,FALSE),C132)</f>
        <v>5.7661185714285725</v>
      </c>
      <c r="Y132" s="206"/>
      <c r="Z132" s="91"/>
      <c r="AA132" s="211"/>
      <c r="AB132" s="251" t="s">
        <v>213</v>
      </c>
      <c r="AC132" s="55" t="s">
        <v>4</v>
      </c>
      <c r="AD132" s="55" t="s">
        <v>5</v>
      </c>
      <c r="AE132" s="55"/>
      <c r="AF132" s="55" t="s">
        <v>6</v>
      </c>
      <c r="AG132" s="191">
        <v>42271.592106481483</v>
      </c>
    </row>
    <row r="133" spans="2:33" ht="86.1" hidden="1">
      <c r="B133" s="128" t="s">
        <v>162</v>
      </c>
      <c r="C133" s="144">
        <f>IFERROR(VLOOKUP(B133,Emission[],8,FALSE),0)</f>
        <v>4.5914599999999997</v>
      </c>
      <c r="D133" s="73">
        <f>IFERROR(IF(P133&lt;&gt;"NA",P133,IF(G133&lt;&gt;Data!$B$11,(E133-C133)/(E$13-C$13)*(D$13-C$13)+C133,'INDC Analysis'!W133)),C133)</f>
        <v>4.8208828571428564</v>
      </c>
      <c r="E133" s="73">
        <f>IFERROR(IF(U133&lt;&gt;"NA",U133,IF(G133&lt;&gt;Data!$B$11,(D133-C133)*(E$13-D$13)/(D$13-C$13)+D133,X133)),C133)</f>
        <v>5.0120685714285695</v>
      </c>
      <c r="F133" s="246"/>
      <c r="G133" s="73" t="s">
        <v>347</v>
      </c>
      <c r="H133" s="206"/>
      <c r="I133" s="73"/>
      <c r="J133" s="73" t="str">
        <f>IFERROR(VLOOKUP(B133,Emission[],MATCH(I133,Data!$D$9:$K$9,0),FALSE),"")</f>
        <v/>
      </c>
      <c r="K133" s="73">
        <f>SUMPRODUCT((Economie[Country]=B133)*(Economie[Year]=I133)*(Economie[GDP-PPP (Billion Intl$ (2011))]))</f>
        <v>0</v>
      </c>
      <c r="L133" s="206"/>
      <c r="M133" s="73"/>
      <c r="N133" s="73"/>
      <c r="O133" s="73"/>
      <c r="P133" s="76" t="str">
        <f>IFERROR(IF(G133=Data!$B$13,IF(N133&lt;&gt;"",O133/K133*J133*N133,"NA"),IF(M133&lt;&gt;"",J133*(1-M133),"NA")),"NA")</f>
        <v>NA</v>
      </c>
      <c r="Q133" s="206"/>
      <c r="R133" s="73"/>
      <c r="S133" s="73"/>
      <c r="T133" s="73"/>
      <c r="U133" s="76" t="str">
        <f>IFERROR(IF(G133=Data!$B$13,IF(S133&lt;&gt;"",T133/K133*J133*(1-S133),"NA"),IF(R133&lt;&gt;"",J133*(1-R133),"NA")),"NA")</f>
        <v>NA</v>
      </c>
      <c r="V133" s="206"/>
      <c r="W133" s="176">
        <f>MAX(VLOOKUP($B133,Emission[],9,FALSE),C133)</f>
        <v>4.8208828571428564</v>
      </c>
      <c r="X133" s="176">
        <f>MAX(VLOOKUP($B133,Emission[],10,FALSE),C133)</f>
        <v>5.0120685714285695</v>
      </c>
      <c r="Y133" s="206"/>
      <c r="Z133" s="91"/>
      <c r="AA133" s="211"/>
      <c r="AB133" s="251" t="s">
        <v>251</v>
      </c>
      <c r="AC133" s="55" t="s">
        <v>163</v>
      </c>
      <c r="AD133" s="55" t="s">
        <v>5</v>
      </c>
      <c r="AE133" s="55"/>
      <c r="AF133" s="55" t="s">
        <v>6</v>
      </c>
      <c r="AG133" s="191">
        <v>42277.48065972222</v>
      </c>
    </row>
    <row r="134" spans="2:33" ht="36.9" hidden="1">
      <c r="B134" s="128" t="s">
        <v>121</v>
      </c>
      <c r="C134" s="144">
        <f>IFERROR(VLOOKUP(B134,Emission[],8,FALSE),0)</f>
        <v>3.53755</v>
      </c>
      <c r="D134" s="73">
        <f>IFERROR(IF(P134&lt;&gt;"NA",P134,IF(G134&lt;&gt;Data!$B$11,(E134-C134)/(E$13-C$13)*(D$13-C$13)+C134,'INDC Analysis'!W134)),C134)</f>
        <v>4.1230385714285713</v>
      </c>
      <c r="E134" s="73">
        <f>IFERROR(IF(U134&lt;&gt;"NA",U134,IF(G134&lt;&gt;Data!$B$11,(D134-C134)*(E$13-D$13)/(D$13-C$13)+D134,X134)),C134)</f>
        <v>4.6109457142857142</v>
      </c>
      <c r="F134" s="246"/>
      <c r="G134" s="73" t="s">
        <v>347</v>
      </c>
      <c r="H134" s="206"/>
      <c r="I134" s="73"/>
      <c r="J134" s="73" t="str">
        <f>IFERROR(VLOOKUP(B134,Emission[],MATCH(I134,Data!$D$9:$K$9,0),FALSE),"")</f>
        <v/>
      </c>
      <c r="K134" s="73">
        <f>SUMPRODUCT((Economie[Country]=B134)*(Economie[Year]=I134)*(Economie[GDP-PPP (Billion Intl$ (2011))]))</f>
        <v>0</v>
      </c>
      <c r="L134" s="206"/>
      <c r="M134" s="73"/>
      <c r="N134" s="73"/>
      <c r="O134" s="73"/>
      <c r="P134" s="76" t="str">
        <f>IFERROR(IF(G134=Data!$B$13,IF(N134&lt;&gt;"",O134/K134*J134*N134,"NA"),IF(M134&lt;&gt;"",J134*(1-M134),"NA")),"NA")</f>
        <v>NA</v>
      </c>
      <c r="Q134" s="206"/>
      <c r="R134" s="73"/>
      <c r="S134" s="73"/>
      <c r="T134" s="73"/>
      <c r="U134" s="76" t="str">
        <f>IFERROR(IF(G134=Data!$B$13,IF(S134&lt;&gt;"",T134/K134*J134*(1-S134),"NA"),IF(R134&lt;&gt;"",J134*(1-R134),"NA")),"NA")</f>
        <v>NA</v>
      </c>
      <c r="V134" s="206"/>
      <c r="W134" s="176">
        <f>MAX(VLOOKUP($B134,Emission[],9,FALSE),C134)</f>
        <v>4.1230385714285713</v>
      </c>
      <c r="X134" s="176">
        <f>MAX(VLOOKUP($B134,Emission[],10,FALSE),C134)</f>
        <v>4.6109457142857142</v>
      </c>
      <c r="Y134" s="206"/>
      <c r="Z134" s="91"/>
      <c r="AA134" s="211"/>
      <c r="AB134" s="251" t="s">
        <v>372</v>
      </c>
      <c r="AC134" s="55" t="s">
        <v>4</v>
      </c>
      <c r="AD134" s="55" t="s">
        <v>5</v>
      </c>
      <c r="AE134" s="55"/>
      <c r="AF134" s="55" t="s">
        <v>6</v>
      </c>
      <c r="AG134" s="191">
        <v>42275.48028935185</v>
      </c>
    </row>
    <row r="135" spans="2:33" ht="61.5" hidden="1">
      <c r="B135" s="128" t="s">
        <v>431</v>
      </c>
      <c r="C135" s="144">
        <f>IFERROR(VLOOKUP(B135,Emission[],8,FALSE),0)</f>
        <v>3.5292300000000001</v>
      </c>
      <c r="D135" s="73">
        <f>IFERROR(IF(P135&lt;&gt;"NA",P135,IF(G135&lt;&gt;Data!$B$11,(E135-C135)/(E$13-C$13)*(D$13-C$13)+C135,'INDC Analysis'!W135)),C135)</f>
        <v>3.981484285714286</v>
      </c>
      <c r="E135" s="73">
        <f>IFERROR(IF(U135&lt;&gt;"NA",U135,IF(G135&lt;&gt;Data!$B$11,(D135-C135)*(E$13-D$13)/(D$13-C$13)+D135,X135)),C135)</f>
        <v>4.3583628571428576</v>
      </c>
      <c r="F135" s="246"/>
      <c r="G135" s="73" t="s">
        <v>347</v>
      </c>
      <c r="H135" s="206"/>
      <c r="I135" s="73"/>
      <c r="J135" s="73" t="str">
        <f>IFERROR(VLOOKUP(B135,Emission[],MATCH(I135,Data!$D$9:$K$9,0),FALSE),"")</f>
        <v/>
      </c>
      <c r="K135" s="73">
        <f>SUMPRODUCT((Economie[Country]=B135)*(Economie[Year]=I135)*(Economie[GDP-PPP (Billion Intl$ (2011))]))</f>
        <v>0</v>
      </c>
      <c r="L135" s="206"/>
      <c r="M135" s="73"/>
      <c r="N135" s="73"/>
      <c r="O135" s="73"/>
      <c r="P135" s="76" t="str">
        <f>IFERROR(IF(G135=Data!$B$13,IF(N135&lt;&gt;"",O135/K135*J135*N135,"NA"),IF(M135&lt;&gt;"",J135*(1-M135),"NA")),"NA")</f>
        <v>NA</v>
      </c>
      <c r="Q135" s="206"/>
      <c r="R135" s="73"/>
      <c r="S135" s="73"/>
      <c r="T135" s="73"/>
      <c r="U135" s="76" t="str">
        <f>IFERROR(IF(G135=Data!$B$13,IF(S135&lt;&gt;"",T135/K135*J135*(1-S135),"NA"),IF(R135&lt;&gt;"",J135*(1-R135),"NA")),"NA")</f>
        <v>NA</v>
      </c>
      <c r="V135" s="206"/>
      <c r="W135" s="176">
        <f>MAX(VLOOKUP($B135,Emission[],9,FALSE),C135)</f>
        <v>3.981484285714286</v>
      </c>
      <c r="X135" s="176">
        <f>MAX(VLOOKUP($B135,Emission[],10,FALSE),C135)</f>
        <v>4.3583628571428576</v>
      </c>
      <c r="Y135" s="206"/>
      <c r="Z135" s="91"/>
      <c r="AA135" s="211"/>
      <c r="AB135" s="251" t="s">
        <v>214</v>
      </c>
      <c r="AC135" s="55" t="s">
        <v>30</v>
      </c>
      <c r="AD135" s="55" t="s">
        <v>31</v>
      </c>
      <c r="AE135" s="55"/>
      <c r="AF135" s="55" t="s">
        <v>6</v>
      </c>
      <c r="AG135" s="191">
        <v>42277.648506944446</v>
      </c>
    </row>
    <row r="136" spans="2:33" ht="36.9" hidden="1">
      <c r="B136" s="128" t="s">
        <v>168</v>
      </c>
      <c r="C136" s="144">
        <f>IFERROR(VLOOKUP(B136,Emission[],8,FALSE),0)</f>
        <v>3.4780300000000004</v>
      </c>
      <c r="D136" s="73">
        <f>IFERROR(IF(P136&lt;&gt;"NA",P136,IF(G136&lt;&gt;Data!$B$11,(E136-C136)/(E$13-C$13)*(D$13-C$13)+C136,'INDC Analysis'!W136)),C136)</f>
        <v>3.9388471428571434</v>
      </c>
      <c r="E136" s="73">
        <f>IFERROR(IF(U136&lt;&gt;"NA",U136,IF(G136&lt;&gt;Data!$B$11,(D136-C136)*(E$13-D$13)/(D$13-C$13)+D136,X136)),C136)</f>
        <v>4.3228614285714295</v>
      </c>
      <c r="F136" s="246"/>
      <c r="G136" s="73" t="s">
        <v>347</v>
      </c>
      <c r="H136" s="206"/>
      <c r="I136" s="73"/>
      <c r="J136" s="73" t="str">
        <f>IFERROR(VLOOKUP(B136,Emission[],MATCH(I136,Data!$D$9:$K$9,0),FALSE),"")</f>
        <v/>
      </c>
      <c r="K136" s="73">
        <f>SUMPRODUCT((Economie[Country]=B136)*(Economie[Year]=I136)*(Economie[GDP-PPP (Billion Intl$ (2011))]))</f>
        <v>0</v>
      </c>
      <c r="L136" s="206"/>
      <c r="M136" s="73"/>
      <c r="N136" s="73"/>
      <c r="O136" s="73"/>
      <c r="P136" s="76" t="str">
        <f>IFERROR(IF(G136=Data!$B$13,IF(N136&lt;&gt;"",O136/K136*J136*N136,"NA"),IF(M136&lt;&gt;"",J136*(1-M136),"NA")),"NA")</f>
        <v>NA</v>
      </c>
      <c r="Q136" s="206"/>
      <c r="R136" s="73"/>
      <c r="S136" s="73"/>
      <c r="T136" s="73"/>
      <c r="U136" s="76" t="str">
        <f>IFERROR(IF(G136=Data!$B$13,IF(S136&lt;&gt;"",T136/K136*J136*(1-S136),"NA"),IF(R136&lt;&gt;"",J136*(1-R136),"NA")),"NA")</f>
        <v>NA</v>
      </c>
      <c r="V136" s="206"/>
      <c r="W136" s="176">
        <f>MAX(VLOOKUP($B136,Emission[],9,FALSE),C136)</f>
        <v>3.9388471428571434</v>
      </c>
      <c r="X136" s="176">
        <f>MAX(VLOOKUP($B136,Emission[],10,FALSE),C136)</f>
        <v>4.3228614285714295</v>
      </c>
      <c r="Y136" s="206"/>
      <c r="Z136" s="91"/>
      <c r="AA136" s="211"/>
      <c r="AB136" s="251" t="s">
        <v>169</v>
      </c>
      <c r="AC136" s="55" t="s">
        <v>30</v>
      </c>
      <c r="AD136" s="55" t="s">
        <v>31</v>
      </c>
      <c r="AE136" s="55"/>
      <c r="AF136" s="55" t="s">
        <v>6</v>
      </c>
      <c r="AG136" s="191">
        <v>42276.702986111108</v>
      </c>
    </row>
    <row r="137" spans="2:33" ht="36.9" hidden="1">
      <c r="B137" s="128" t="s">
        <v>109</v>
      </c>
      <c r="C137" s="144">
        <f>IFERROR(VLOOKUP(B137,Emission[],8,FALSE),0)</f>
        <v>3.4727100000000002</v>
      </c>
      <c r="D137" s="73">
        <f>IFERROR(IF(P137&lt;&gt;"NA",P137,IF(G137&lt;&gt;Data!$B$11,(E137-C137)/(E$13-C$13)*(D$13-C$13)+C137,'INDC Analysis'!W137)),C137)</f>
        <v>3.4727100000000002</v>
      </c>
      <c r="E137" s="73">
        <f>IFERROR(IF(U137&lt;&gt;"NA",U137,IF(G137&lt;&gt;Data!$B$11,(D137-C137)*(E$13-D$13)/(D$13-C$13)+D137,X137)),C137)</f>
        <v>3.4727100000000002</v>
      </c>
      <c r="F137" s="246"/>
      <c r="G137" s="73" t="s">
        <v>347</v>
      </c>
      <c r="H137" s="206"/>
      <c r="I137" s="73"/>
      <c r="J137" s="73" t="str">
        <f>IFERROR(VLOOKUP(B137,Emission[],MATCH(I137,Data!$D$9:$K$9,0),FALSE),"")</f>
        <v/>
      </c>
      <c r="K137" s="73">
        <f>SUMPRODUCT((Economie[Country]=B137)*(Economie[Year]=I137)*(Economie[GDP-PPP (Billion Intl$ (2011))]))</f>
        <v>0</v>
      </c>
      <c r="L137" s="206"/>
      <c r="M137" s="73"/>
      <c r="N137" s="73"/>
      <c r="O137" s="73"/>
      <c r="P137" s="76" t="str">
        <f>IFERROR(IF(G137=Data!$B$13,IF(N137&lt;&gt;"",O137/K137*J137*N137,"NA"),IF(M137&lt;&gt;"",J137*(1-M137),"NA")),"NA")</f>
        <v>NA</v>
      </c>
      <c r="Q137" s="206"/>
      <c r="R137" s="73"/>
      <c r="S137" s="73"/>
      <c r="T137" s="73"/>
      <c r="U137" s="76" t="str">
        <f>IFERROR(IF(G137=Data!$B$13,IF(S137&lt;&gt;"",T137/K137*J137*(1-S137),"NA"),IF(R137&lt;&gt;"",J137*(1-R137),"NA")),"NA")</f>
        <v>NA</v>
      </c>
      <c r="V137" s="206"/>
      <c r="W137" s="176">
        <f>MAX(VLOOKUP($B137,Emission[],9,FALSE),C137)</f>
        <v>3.4727100000000002</v>
      </c>
      <c r="X137" s="176">
        <f>MAX(VLOOKUP($B137,Emission[],10,FALSE),C137)</f>
        <v>3.4727100000000002</v>
      </c>
      <c r="Y137" s="206"/>
      <c r="Z137" s="91"/>
      <c r="AA137" s="211"/>
      <c r="AB137" s="251" t="s">
        <v>230</v>
      </c>
      <c r="AC137" s="55" t="s">
        <v>4</v>
      </c>
      <c r="AD137" s="55" t="s">
        <v>5</v>
      </c>
      <c r="AE137" s="55"/>
      <c r="AF137" s="55" t="s">
        <v>6</v>
      </c>
      <c r="AG137" s="191">
        <v>42277.640173611115</v>
      </c>
    </row>
    <row r="138" spans="2:33" ht="61.5" hidden="1">
      <c r="B138" s="128" t="s">
        <v>34</v>
      </c>
      <c r="C138" s="144">
        <f>IFERROR(VLOOKUP(B138,Emission[],8,FALSE),0)</f>
        <v>3.2969599999999999</v>
      </c>
      <c r="D138" s="73">
        <f>IFERROR(IF(P138&lt;&gt;"NA",P138,IF(G138&lt;&gt;Data!$B$11,(E138-C138)/(E$13-C$13)*(D$13-C$13)+C138,'INDC Analysis'!W138)),C138)</f>
        <v>4.7361885714285714</v>
      </c>
      <c r="E138" s="73">
        <f>IFERROR(IF(U138&lt;&gt;"NA",U138,IF(G138&lt;&gt;Data!$B$11,(D138-C138)*(E$13-D$13)/(D$13-C$13)+D138,X138)),C138)</f>
        <v>5.9355457142857144</v>
      </c>
      <c r="F138" s="246"/>
      <c r="G138" s="73" t="s">
        <v>347</v>
      </c>
      <c r="H138" s="206"/>
      <c r="I138" s="73"/>
      <c r="J138" s="73" t="str">
        <f>IFERROR(VLOOKUP(B138,Emission[],MATCH(I138,Data!$D$9:$K$9,0),FALSE),"")</f>
        <v/>
      </c>
      <c r="K138" s="73">
        <f>SUMPRODUCT((Economie[Country]=B138)*(Economie[Year]=I138)*(Economie[GDP-PPP (Billion Intl$ (2011))]))</f>
        <v>0</v>
      </c>
      <c r="L138" s="206"/>
      <c r="M138" s="73"/>
      <c r="N138" s="73"/>
      <c r="O138" s="73"/>
      <c r="P138" s="76" t="str">
        <f>IFERROR(IF(G138=Data!$B$13,IF(N138&lt;&gt;"",O138/K138*J138*N138,"NA"),IF(M138&lt;&gt;"",J138*(1-M138),"NA")),"NA")</f>
        <v>NA</v>
      </c>
      <c r="Q138" s="206"/>
      <c r="R138" s="73"/>
      <c r="S138" s="73"/>
      <c r="T138" s="73"/>
      <c r="U138" s="76" t="str">
        <f>IFERROR(IF(G138=Data!$B$13,IF(S138&lt;&gt;"",T138/K138*J138*(1-S138),"NA"),IF(R138&lt;&gt;"",J138*(1-R138),"NA")),"NA")</f>
        <v>NA</v>
      </c>
      <c r="V138" s="206"/>
      <c r="W138" s="176">
        <f>MAX(VLOOKUP($B138,Emission[],9,FALSE),C138)</f>
        <v>4.7361885714285714</v>
      </c>
      <c r="X138" s="176">
        <f>MAX(VLOOKUP($B138,Emission[],10,FALSE),C138)</f>
        <v>5.9355457142857144</v>
      </c>
      <c r="Y138" s="206"/>
      <c r="Z138" s="91"/>
      <c r="AA138" s="211"/>
      <c r="AB138" s="251" t="s">
        <v>370</v>
      </c>
      <c r="AC138" s="55" t="s">
        <v>28</v>
      </c>
      <c r="AD138" s="55" t="s">
        <v>17</v>
      </c>
      <c r="AE138" s="55"/>
      <c r="AF138" s="55" t="s">
        <v>6</v>
      </c>
      <c r="AG138" s="191">
        <v>42277.573854166665</v>
      </c>
    </row>
    <row r="139" spans="2:33" ht="98.4" hidden="1">
      <c r="B139" s="128" t="s">
        <v>110</v>
      </c>
      <c r="C139" s="144">
        <f>IFERROR(VLOOKUP(B139,Emission[],8,FALSE),0)</f>
        <v>2.8339400000000001</v>
      </c>
      <c r="D139" s="73">
        <f>IFERROR(IF(P139&lt;&gt;"NA",P139,IF(G139&lt;&gt;Data!$B$11,(E139-C139)/(E$13-C$13)*(D$13-C$13)+C139,'INDC Analysis'!W139)),C139)</f>
        <v>3.4778600000000002</v>
      </c>
      <c r="E139" s="73">
        <f>IFERROR(IF(U139&lt;&gt;"NA",U139,IF(G139&lt;&gt;Data!$B$11,(D139-C139)*(E$13-D$13)/(D$13-C$13)+D139,X139)),C139)</f>
        <v>4.0144599999999997</v>
      </c>
      <c r="F139" s="246"/>
      <c r="G139" s="73" t="s">
        <v>347</v>
      </c>
      <c r="H139" s="206"/>
      <c r="I139" s="73"/>
      <c r="J139" s="73" t="str">
        <f>IFERROR(VLOOKUP(B139,Emission[],MATCH(I139,Data!$D$9:$K$9,0),FALSE),"")</f>
        <v/>
      </c>
      <c r="K139" s="73">
        <f>SUMPRODUCT((Economie[Country]=B139)*(Economie[Year]=I139)*(Economie[GDP-PPP (Billion Intl$ (2011))]))</f>
        <v>0</v>
      </c>
      <c r="L139" s="206"/>
      <c r="M139" s="73"/>
      <c r="N139" s="73"/>
      <c r="O139" s="73"/>
      <c r="P139" s="76" t="str">
        <f>IFERROR(IF(G139=Data!$B$13,IF(N139&lt;&gt;"",O139/K139*J139*N139,"NA"),IF(M139&lt;&gt;"",J139*(1-M139),"NA")),"NA")</f>
        <v>NA</v>
      </c>
      <c r="Q139" s="206"/>
      <c r="R139" s="73"/>
      <c r="S139" s="73"/>
      <c r="T139" s="73"/>
      <c r="U139" s="76" t="str">
        <f>IFERROR(IF(G139=Data!$B$13,IF(S139&lt;&gt;"",T139/K139*J139*(1-S139),"NA"),IF(R139&lt;&gt;"",J139*(1-R139),"NA")),"NA")</f>
        <v>NA</v>
      </c>
      <c r="V139" s="206"/>
      <c r="W139" s="176">
        <f>MAX(VLOOKUP($B139,Emission[],9,FALSE),C139)</f>
        <v>3.4778600000000002</v>
      </c>
      <c r="X139" s="176">
        <f>MAX(VLOOKUP($B139,Emission[],10,FALSE),C139)</f>
        <v>4.0144599999999997</v>
      </c>
      <c r="Y139" s="206"/>
      <c r="Z139" s="91"/>
      <c r="AA139" s="211"/>
      <c r="AB139" s="251" t="s">
        <v>231</v>
      </c>
      <c r="AC139" s="55" t="s">
        <v>28</v>
      </c>
      <c r="AD139" s="55" t="s">
        <v>5</v>
      </c>
      <c r="AE139" s="55"/>
      <c r="AF139" s="55" t="s">
        <v>6</v>
      </c>
      <c r="AG139" s="191">
        <v>42277.643206018518</v>
      </c>
    </row>
    <row r="140" spans="2:33" ht="61.5" hidden="1">
      <c r="B140" s="128" t="s">
        <v>64</v>
      </c>
      <c r="C140" s="144">
        <f>IFERROR(VLOOKUP(B140,Emission[],8,FALSE),0)</f>
        <v>2.7663000000000002</v>
      </c>
      <c r="D140" s="73">
        <f>IFERROR(IF(P140&lt;&gt;"NA",P140,IF(G140&lt;&gt;Data!$B$11,(E140-C140)/(E$13-C$13)*(D$13-C$13)+C140,'INDC Analysis'!W140)),C140)</f>
        <v>3.2859514285714289</v>
      </c>
      <c r="E140" s="73">
        <f>IFERROR(IF(U140&lt;&gt;"NA",U140,IF(G140&lt;&gt;Data!$B$11,(D140-C140)*(E$13-D$13)/(D$13-C$13)+D140,X140)),C140)</f>
        <v>3.7189942857142864</v>
      </c>
      <c r="F140" s="246"/>
      <c r="G140" s="73" t="s">
        <v>347</v>
      </c>
      <c r="H140" s="206"/>
      <c r="I140" s="73"/>
      <c r="J140" s="73" t="str">
        <f>IFERROR(VLOOKUP(B140,Emission[],MATCH(I140,Data!$D$9:$K$9,0),FALSE),"")</f>
        <v/>
      </c>
      <c r="K140" s="73">
        <f>SUMPRODUCT((Economie[Country]=B140)*(Economie[Year]=I140)*(Economie[GDP-PPP (Billion Intl$ (2011))]))</f>
        <v>0</v>
      </c>
      <c r="L140" s="206"/>
      <c r="M140" s="73"/>
      <c r="N140" s="73"/>
      <c r="O140" s="73"/>
      <c r="P140" s="76" t="str">
        <f>IFERROR(IF(G140=Data!$B$13,IF(N140&lt;&gt;"",O140/K140*J140*N140,"NA"),IF(M140&lt;&gt;"",J140*(1-M140),"NA")),"NA")</f>
        <v>NA</v>
      </c>
      <c r="Q140" s="206"/>
      <c r="R140" s="73"/>
      <c r="S140" s="73"/>
      <c r="T140" s="73"/>
      <c r="U140" s="76" t="str">
        <f>IFERROR(IF(G140=Data!$B$13,IF(S140&lt;&gt;"",T140/K140*J140*(1-S140),"NA"),IF(R140&lt;&gt;"",J140*(1-R140),"NA")),"NA")</f>
        <v>NA</v>
      </c>
      <c r="V140" s="206"/>
      <c r="W140" s="176">
        <f>MAX(VLOOKUP($B140,Emission[],9,FALSE),C140)</f>
        <v>3.2859514285714289</v>
      </c>
      <c r="X140" s="176">
        <f>MAX(VLOOKUP($B140,Emission[],10,FALSE),C140)</f>
        <v>3.7189942857142864</v>
      </c>
      <c r="Y140" s="206"/>
      <c r="Z140" s="91"/>
      <c r="AA140" s="211"/>
      <c r="AB140" s="251" t="s">
        <v>211</v>
      </c>
      <c r="AC140" s="55" t="s">
        <v>4</v>
      </c>
      <c r="AD140" s="55" t="s">
        <v>5</v>
      </c>
      <c r="AE140" s="55" t="s">
        <v>210</v>
      </c>
      <c r="AF140" s="55" t="s">
        <v>6</v>
      </c>
      <c r="AG140" s="191">
        <v>42230.701168981483</v>
      </c>
    </row>
    <row r="141" spans="2:33" hidden="1">
      <c r="B141" s="128" t="s">
        <v>167</v>
      </c>
      <c r="C141" s="144">
        <f>IFERROR(VLOOKUP(B141,Emission[],8,FALSE),0)</f>
        <v>2.65788</v>
      </c>
      <c r="D141" s="73">
        <f>IFERROR(IF(P141&lt;&gt;"NA",P141,IF(G141&lt;&gt;Data!$B$11,(E141-C141)/(E$13-C$13)*(D$13-C$13)+C141,'INDC Analysis'!W141)),C141)</f>
        <v>2.7271371428571429</v>
      </c>
      <c r="E141" s="73">
        <f>IFERROR(IF(U141&lt;&gt;"NA",U141,IF(G141&lt;&gt;Data!$B$11,(D141-C141)*(E$13-D$13)/(D$13-C$13)+D141,X141)),C141)</f>
        <v>2.7848514285714288</v>
      </c>
      <c r="F141" s="246"/>
      <c r="G141" s="73" t="s">
        <v>347</v>
      </c>
      <c r="H141" s="206"/>
      <c r="I141" s="73"/>
      <c r="J141" s="73" t="str">
        <f>IFERROR(VLOOKUP(B141,Emission[],MATCH(I141,Data!$D$9:$K$9,0),FALSE),"")</f>
        <v/>
      </c>
      <c r="K141" s="73">
        <f>SUMPRODUCT((Economie[Country]=B141)*(Economie[Year]=I141)*(Economie[GDP-PPP (Billion Intl$ (2011))]))</f>
        <v>0</v>
      </c>
      <c r="L141" s="206"/>
      <c r="M141" s="73"/>
      <c r="N141" s="73"/>
      <c r="O141" s="73"/>
      <c r="P141" s="76" t="str">
        <f>IFERROR(IF(G141=Data!$B$13,IF(N141&lt;&gt;"",O141/K141*J141*N141,"NA"),IF(M141&lt;&gt;"",J141*(1-M141),"NA")),"NA")</f>
        <v>NA</v>
      </c>
      <c r="Q141" s="206"/>
      <c r="R141" s="73"/>
      <c r="S141" s="73"/>
      <c r="T141" s="73"/>
      <c r="U141" s="76" t="str">
        <f>IFERROR(IF(G141=Data!$B$13,IF(S141&lt;&gt;"",T141/K141*J141*(1-S141),"NA"),IF(R141&lt;&gt;"",J141*(1-R141),"NA")),"NA")</f>
        <v>NA</v>
      </c>
      <c r="V141" s="206"/>
      <c r="W141" s="176">
        <f>MAX(VLOOKUP($B141,Emission[],9,FALSE),C141)</f>
        <v>2.7271371428571429</v>
      </c>
      <c r="X141" s="176">
        <f>MAX(VLOOKUP($B141,Emission[],10,FALSE),C141)</f>
        <v>2.7848514285714288</v>
      </c>
      <c r="Y141" s="206"/>
      <c r="Z141" s="91"/>
      <c r="AA141" s="211"/>
      <c r="AB141" s="251" t="s">
        <v>13</v>
      </c>
      <c r="AC141" s="55" t="s">
        <v>13</v>
      </c>
      <c r="AD141" s="55" t="s">
        <v>13</v>
      </c>
      <c r="AE141" s="55"/>
      <c r="AF141" s="55" t="s">
        <v>6</v>
      </c>
      <c r="AG141" s="191">
        <v>42305.337314814817</v>
      </c>
    </row>
    <row r="142" spans="2:33" ht="49.2" hidden="1">
      <c r="B142" s="128" t="s">
        <v>29</v>
      </c>
      <c r="C142" s="144">
        <f>IFERROR(VLOOKUP(B142,Emission[],8,FALSE),0)</f>
        <v>1.5698599999999998</v>
      </c>
      <c r="D142" s="73">
        <f>IFERROR(IF(P142&lt;&gt;"NA",P142,IF(G142&lt;&gt;Data!$B$11,(E142-C142)/(E$13-C$13)*(D$13-C$13)+C142,'INDC Analysis'!W142)),C142)</f>
        <v>1.5698599999999998</v>
      </c>
      <c r="E142" s="73">
        <f>IFERROR(IF(U142&lt;&gt;"NA",U142,IF(G142&lt;&gt;Data!$B$11,(D142-C142)*(E$13-D$13)/(D$13-C$13)+D142,X142)),C142)</f>
        <v>1.5698599999999998</v>
      </c>
      <c r="F142" s="246"/>
      <c r="G142" s="73" t="s">
        <v>347</v>
      </c>
      <c r="H142" s="206"/>
      <c r="I142" s="73"/>
      <c r="J142" s="73" t="str">
        <f>IFERROR(VLOOKUP(B142,Emission[],MATCH(I142,Data!$D$9:$K$9,0),FALSE),"")</f>
        <v/>
      </c>
      <c r="K142" s="73">
        <f>SUMPRODUCT((Economie[Country]=B142)*(Economie[Year]=I142)*(Economie[GDP-PPP (Billion Intl$ (2011))]))</f>
        <v>0</v>
      </c>
      <c r="L142" s="206"/>
      <c r="M142" s="73"/>
      <c r="N142" s="73"/>
      <c r="O142" s="73"/>
      <c r="P142" s="76" t="str">
        <f>IFERROR(IF(G142=Data!$B$13,IF(N142&lt;&gt;"",O142/K142*J142*N142,"NA"),IF(M142&lt;&gt;"",J142*(1-M142),"NA")),"NA")</f>
        <v>NA</v>
      </c>
      <c r="Q142" s="206"/>
      <c r="R142" s="73"/>
      <c r="S142" s="73"/>
      <c r="T142" s="73"/>
      <c r="U142" s="76" t="str">
        <f>IFERROR(IF(G142=Data!$B$13,IF(S142&lt;&gt;"",T142/K142*J142*(1-S142),"NA"),IF(R142&lt;&gt;"",J142*(1-R142),"NA")),"NA")</f>
        <v>NA</v>
      </c>
      <c r="V142" s="206"/>
      <c r="W142" s="176">
        <f>MAX(VLOOKUP($B142,Emission[],9,FALSE),C142)</f>
        <v>1.5698599999999998</v>
      </c>
      <c r="X142" s="176">
        <f>MAX(VLOOKUP($B142,Emission[],10,FALSE),C142)</f>
        <v>1.5698599999999998</v>
      </c>
      <c r="Y142" s="206"/>
      <c r="Z142" s="91"/>
      <c r="AA142" s="211"/>
      <c r="AB142" s="251" t="s">
        <v>201</v>
      </c>
      <c r="AC142" s="55" t="s">
        <v>30</v>
      </c>
      <c r="AD142" s="55" t="s">
        <v>31</v>
      </c>
      <c r="AE142" s="55"/>
      <c r="AF142" s="55" t="s">
        <v>6</v>
      </c>
      <c r="AG142" s="191">
        <v>42278.850648148145</v>
      </c>
    </row>
    <row r="143" spans="2:33" ht="73.8" hidden="1">
      <c r="B143" s="128" t="s">
        <v>24</v>
      </c>
      <c r="C143" s="144">
        <f>IFERROR(VLOOKUP(B143,Emission[],8,FALSE),0)</f>
        <v>1.5406199999999999</v>
      </c>
      <c r="D143" s="73">
        <f>IFERROR(IF(P143&lt;&gt;"NA",P143,IF(G143&lt;&gt;Data!$B$11,(E143-C143)/(E$13-C$13)*(D$13-C$13)+C143,'INDC Analysis'!W143)),C143)</f>
        <v>1.7379342857142854</v>
      </c>
      <c r="E143" s="73">
        <f>IFERROR(IF(U143&lt;&gt;"NA",U143,IF(G143&lt;&gt;Data!$B$11,(D143-C143)*(E$13-D$13)/(D$13-C$13)+D143,X143)),C143)</f>
        <v>1.9023628571428566</v>
      </c>
      <c r="F143" s="246"/>
      <c r="G143" s="73" t="s">
        <v>347</v>
      </c>
      <c r="H143" s="206"/>
      <c r="I143" s="73"/>
      <c r="J143" s="73" t="str">
        <f>IFERROR(VLOOKUP(B143,Emission[],MATCH(I143,Data!$D$9:$K$9,0),FALSE),"")</f>
        <v/>
      </c>
      <c r="K143" s="73">
        <f>SUMPRODUCT((Economie[Country]=B143)*(Economie[Year]=I143)*(Economie[GDP-PPP (Billion Intl$ (2011))]))</f>
        <v>0</v>
      </c>
      <c r="L143" s="206"/>
      <c r="M143" s="73"/>
      <c r="N143" s="73"/>
      <c r="O143" s="73"/>
      <c r="P143" s="76" t="str">
        <f>IFERROR(IF(G143=Data!$B$13,IF(N143&lt;&gt;"",O143/K143*J143*N143,"NA"),IF(M143&lt;&gt;"",J143*(1-M143),"NA")),"NA")</f>
        <v>NA</v>
      </c>
      <c r="Q143" s="206"/>
      <c r="R143" s="73"/>
      <c r="S143" s="73"/>
      <c r="T143" s="73"/>
      <c r="U143" s="76" t="str">
        <f>IFERROR(IF(G143=Data!$B$13,IF(S143&lt;&gt;"",T143/K143*J143*(1-S143),"NA"),IF(R143&lt;&gt;"",J143*(1-R143),"NA")),"NA")</f>
        <v>NA</v>
      </c>
      <c r="V143" s="206"/>
      <c r="W143" s="176">
        <f>MAX(VLOOKUP($B143,Emission[],9,FALSE),C143)</f>
        <v>1.7379342857142854</v>
      </c>
      <c r="X143" s="176">
        <f>MAX(VLOOKUP($B143,Emission[],10,FALSE),C143)</f>
        <v>1.9023628571428566</v>
      </c>
      <c r="Y143" s="206"/>
      <c r="Z143" s="91"/>
      <c r="AA143" s="211"/>
      <c r="AB143" s="251" t="s">
        <v>199</v>
      </c>
      <c r="AC143" s="55" t="s">
        <v>4</v>
      </c>
      <c r="AD143" s="55" t="s">
        <v>25</v>
      </c>
      <c r="AE143" s="55" t="s">
        <v>26</v>
      </c>
      <c r="AF143" s="55" t="s">
        <v>6</v>
      </c>
      <c r="AG143" s="191">
        <v>42277.477777777778</v>
      </c>
    </row>
    <row r="144" spans="2:33" ht="36.9" hidden="1">
      <c r="B144" s="128" t="s">
        <v>159</v>
      </c>
      <c r="C144" s="144">
        <f>IFERROR(VLOOKUP(B144,Emission[],8,FALSE),0)</f>
        <v>0.91028999999999993</v>
      </c>
      <c r="D144" s="73">
        <f>IFERROR(IF(P144&lt;&gt;"NA",P144,IF(G144&lt;&gt;Data!$B$11,(E144-C144)/(E$13-C$13)*(D$13-C$13)+C144,'INDC Analysis'!W144)),C144)</f>
        <v>1.10067</v>
      </c>
      <c r="E144" s="73">
        <f>IFERROR(IF(U144&lt;&gt;"NA",U144,IF(G144&lt;&gt;Data!$B$11,(D144-C144)*(E$13-D$13)/(D$13-C$13)+D144,X144)),C144)</f>
        <v>1.2593199999999998</v>
      </c>
      <c r="F144" s="246"/>
      <c r="G144" s="73" t="s">
        <v>347</v>
      </c>
      <c r="H144" s="206"/>
      <c r="I144" s="73"/>
      <c r="J144" s="73" t="str">
        <f>IFERROR(VLOOKUP(B144,Emission[],MATCH(I144,Data!$D$9:$K$9,0),FALSE),"")</f>
        <v/>
      </c>
      <c r="K144" s="73">
        <f>SUMPRODUCT((Economie[Country]=B144)*(Economie[Year]=I144)*(Economie[GDP-PPP (Billion Intl$ (2011))]))</f>
        <v>0</v>
      </c>
      <c r="L144" s="206"/>
      <c r="M144" s="73"/>
      <c r="N144" s="73"/>
      <c r="O144" s="73"/>
      <c r="P144" s="76" t="str">
        <f>IFERROR(IF(G144=Data!$B$13,IF(N144&lt;&gt;"",O144/K144*J144*N144,"NA"),IF(M144&lt;&gt;"",J144*(1-M144),"NA")),"NA")</f>
        <v>NA</v>
      </c>
      <c r="Q144" s="206"/>
      <c r="R144" s="73"/>
      <c r="S144" s="73"/>
      <c r="T144" s="73"/>
      <c r="U144" s="76" t="str">
        <f>IFERROR(IF(G144=Data!$B$13,IF(S144&lt;&gt;"",T144/K144*J144*(1-S144),"NA"),IF(R144&lt;&gt;"",J144*(1-R144),"NA")),"NA")</f>
        <v>NA</v>
      </c>
      <c r="V144" s="206"/>
      <c r="W144" s="176">
        <f>MAX(VLOOKUP($B144,Emission[],9,FALSE),C144)</f>
        <v>1.10067</v>
      </c>
      <c r="X144" s="176">
        <f>MAX(VLOOKUP($B144,Emission[],10,FALSE),C144)</f>
        <v>1.2593199999999998</v>
      </c>
      <c r="Y144" s="206"/>
      <c r="Z144" s="91"/>
      <c r="AA144" s="211"/>
      <c r="AB144" s="251" t="s">
        <v>373</v>
      </c>
      <c r="AC144" s="55" t="s">
        <v>4</v>
      </c>
      <c r="AD144" s="55" t="s">
        <v>5</v>
      </c>
      <c r="AE144" s="55"/>
      <c r="AF144" s="55" t="s">
        <v>6</v>
      </c>
      <c r="AG144" s="191">
        <v>42272.397268518522</v>
      </c>
    </row>
    <row r="145" spans="2:33" ht="73.8" hidden="1">
      <c r="B145" s="128" t="s">
        <v>116</v>
      </c>
      <c r="C145" s="144">
        <f>IFERROR(VLOOKUP(B145,Emission[],8,FALSE),0)</f>
        <v>0.72712999999999994</v>
      </c>
      <c r="D145" s="73">
        <f>IFERROR(IF(P145&lt;&gt;"NA",P145,IF(G145&lt;&gt;Data!$B$11,(E145-C145)/(E$13-C$13)*(D$13-C$13)+C145,'INDC Analysis'!W145)),C145)</f>
        <v>0.93328999999999995</v>
      </c>
      <c r="E145" s="73">
        <f>IFERROR(IF(U145&lt;&gt;"NA",U145,IF(G145&lt;&gt;Data!$B$11,(D145-C145)*(E$13-D$13)/(D$13-C$13)+D145,X145)),C145)</f>
        <v>1.1050899999999999</v>
      </c>
      <c r="F145" s="246"/>
      <c r="G145" s="73" t="s">
        <v>347</v>
      </c>
      <c r="H145" s="206"/>
      <c r="I145" s="73"/>
      <c r="J145" s="73" t="str">
        <f>IFERROR(VLOOKUP(B145,Emission[],MATCH(I145,Data!$D$9:$K$9,0),FALSE),"")</f>
        <v/>
      </c>
      <c r="K145" s="73">
        <f>SUMPRODUCT((Economie[Country]=B145)*(Economie[Year]=I145)*(Economie[GDP-PPP (Billion Intl$ (2011))]))</f>
        <v>0</v>
      </c>
      <c r="L145" s="206"/>
      <c r="M145" s="73"/>
      <c r="N145" s="73"/>
      <c r="O145" s="73"/>
      <c r="P145" s="76" t="str">
        <f>IFERROR(IF(G145=Data!$B$13,IF(N145&lt;&gt;"",O145/K145*J145*N145,"NA"),IF(M145&lt;&gt;"",J145*(1-M145),"NA")),"NA")</f>
        <v>NA</v>
      </c>
      <c r="Q145" s="206"/>
      <c r="R145" s="73"/>
      <c r="S145" s="73"/>
      <c r="T145" s="73"/>
      <c r="U145" s="76" t="str">
        <f>IFERROR(IF(G145=Data!$B$13,IF(S145&lt;&gt;"",T145/K145*J145*(1-S145),"NA"),IF(R145&lt;&gt;"",J145*(1-R145),"NA")),"NA")</f>
        <v>NA</v>
      </c>
      <c r="V145" s="206"/>
      <c r="W145" s="176">
        <f>MAX(VLOOKUP($B145,Emission[],9,FALSE),C145)</f>
        <v>0.93328999999999995</v>
      </c>
      <c r="X145" s="176">
        <f>MAX(VLOOKUP($B145,Emission[],10,FALSE),C145)</f>
        <v>1.1050899999999999</v>
      </c>
      <c r="Y145" s="206"/>
      <c r="Z145" s="91"/>
      <c r="AA145" s="211"/>
      <c r="AB145" s="251" t="s">
        <v>232</v>
      </c>
      <c r="AC145" s="55" t="s">
        <v>4</v>
      </c>
      <c r="AD145" s="55" t="s">
        <v>5</v>
      </c>
      <c r="AE145" s="55"/>
      <c r="AF145" s="55" t="s">
        <v>6</v>
      </c>
      <c r="AG145" s="191">
        <v>42275.65483796296</v>
      </c>
    </row>
    <row r="146" spans="2:33" ht="36.9" hidden="1">
      <c r="B146" s="128" t="s">
        <v>86</v>
      </c>
      <c r="C146" s="144">
        <f>IFERROR(VLOOKUP(B146,Emission[],8,FALSE),0)</f>
        <v>0.72619</v>
      </c>
      <c r="D146" s="73">
        <f>IFERROR(IF(P146&lt;&gt;"NA",P146,IF(G146&lt;&gt;Data!$B$11,(E146-C146)/(E$13-C$13)*(D$13-C$13)+C146,'INDC Analysis'!W146)),C146)</f>
        <v>0.86670999999999998</v>
      </c>
      <c r="E146" s="73">
        <f>IFERROR(IF(U146&lt;&gt;"NA",U146,IF(G146&lt;&gt;Data!$B$11,(D146-C146)*(E$13-D$13)/(D$13-C$13)+D146,X146)),C146)</f>
        <v>0.98380999999999996</v>
      </c>
      <c r="F146" s="246"/>
      <c r="G146" s="73" t="s">
        <v>347</v>
      </c>
      <c r="H146" s="206"/>
      <c r="I146" s="73"/>
      <c r="J146" s="73" t="str">
        <f>IFERROR(VLOOKUP(B146,Emission[],MATCH(I146,Data!$D$9:$K$9,0),FALSE),"")</f>
        <v/>
      </c>
      <c r="K146" s="73">
        <f>SUMPRODUCT((Economie[Country]=B146)*(Economie[Year]=I146)*(Economie[GDP-PPP (Billion Intl$ (2011))]))</f>
        <v>0</v>
      </c>
      <c r="L146" s="206"/>
      <c r="M146" s="73"/>
      <c r="N146" s="73"/>
      <c r="O146" s="73"/>
      <c r="P146" s="76" t="str">
        <f>IFERROR(IF(G146=Data!$B$13,IF(N146&lt;&gt;"",O146/K146*J146*N146,"NA"),IF(M146&lt;&gt;"",J146*(1-M146),"NA")),"NA")</f>
        <v>NA</v>
      </c>
      <c r="Q146" s="206"/>
      <c r="R146" s="73"/>
      <c r="S146" s="73"/>
      <c r="T146" s="73"/>
      <c r="U146" s="76" t="str">
        <f>IFERROR(IF(G146=Data!$B$13,IF(S146&lt;&gt;"",T146/K146*J146*(1-S146),"NA"),IF(R146&lt;&gt;"",J146*(1-R146),"NA")),"NA")</f>
        <v>NA</v>
      </c>
      <c r="V146" s="206"/>
      <c r="W146" s="176">
        <f>MAX(VLOOKUP($B146,Emission[],9,FALSE),C146)</f>
        <v>0.86670999999999998</v>
      </c>
      <c r="X146" s="176">
        <f>MAX(VLOOKUP($B146,Emission[],10,FALSE),C146)</f>
        <v>0.98380999999999996</v>
      </c>
      <c r="Y146" s="206"/>
      <c r="Z146" s="91"/>
      <c r="AA146" s="211"/>
      <c r="AB146" s="251" t="s">
        <v>215</v>
      </c>
      <c r="AC146" s="55" t="s">
        <v>4</v>
      </c>
      <c r="AD146" s="55" t="s">
        <v>20</v>
      </c>
      <c r="AE146" s="55"/>
      <c r="AF146" s="55" t="s">
        <v>6</v>
      </c>
      <c r="AG146" s="191">
        <v>42277.477997685186</v>
      </c>
    </row>
    <row r="147" spans="2:33" ht="36.9" hidden="1">
      <c r="B147" s="128" t="s">
        <v>61</v>
      </c>
      <c r="C147" s="144">
        <f>IFERROR(VLOOKUP(B147,Emission[],8,FALSE),0)</f>
        <v>0.56422000000000005</v>
      </c>
      <c r="D147" s="73">
        <f>IFERROR(IF(P147&lt;&gt;"NA",P147,IF(G147&lt;&gt;Data!$B$11,(E147-C147)/(E$13-C$13)*(D$13-C$13)+C147,'INDC Analysis'!W147)),C147)</f>
        <v>0.6356885714285716</v>
      </c>
      <c r="E147" s="73">
        <f>IFERROR(IF(U147&lt;&gt;"NA",U147,IF(G147&lt;&gt;Data!$B$11,(D147-C147)*(E$13-D$13)/(D$13-C$13)+D147,X147)),C147)</f>
        <v>0.69524571428571447</v>
      </c>
      <c r="F147" s="246"/>
      <c r="G147" s="73" t="s">
        <v>347</v>
      </c>
      <c r="H147" s="206"/>
      <c r="I147" s="78"/>
      <c r="J147" s="73" t="str">
        <f>IFERROR(VLOOKUP(B147,Emission[],MATCH(I147,Data!$D$9:$K$9,0),FALSE),"")</f>
        <v/>
      </c>
      <c r="K147" s="73">
        <f>SUMPRODUCT((Economie[Country]=B147)*(Economie[Year]=I147)*(Economie[GDP-PPP (Billion Intl$ (2011))]))</f>
        <v>0</v>
      </c>
      <c r="L147" s="206"/>
      <c r="M147" s="78"/>
      <c r="N147" s="78"/>
      <c r="O147" s="78"/>
      <c r="P147" s="76" t="str">
        <f>IFERROR(IF(G147=Data!$B$13,IF(N147&lt;&gt;"",O147/K147*J147*N147,"NA"),IF(M147&lt;&gt;"",J147*(1-M147),"NA")),"NA")</f>
        <v>NA</v>
      </c>
      <c r="Q147" s="206"/>
      <c r="R147" s="78"/>
      <c r="S147" s="78"/>
      <c r="T147" s="78"/>
      <c r="U147" s="76" t="str">
        <f>IFERROR(IF(G147=Data!$B$13,IF(S147&lt;&gt;"",T147/K147*J147*(1-S147),"NA"),IF(R147&lt;&gt;"",J147*(1-R147),"NA")),"NA")</f>
        <v>NA</v>
      </c>
      <c r="V147" s="206"/>
      <c r="W147" s="176">
        <f>MAX(VLOOKUP($B147,Emission[],9,FALSE),C147)</f>
        <v>0.6356885714285716</v>
      </c>
      <c r="X147" s="176">
        <f>MAX(VLOOKUP($B147,Emission[],10,FALSE),C147)</f>
        <v>0.69524571428571447</v>
      </c>
      <c r="Y147" s="206"/>
      <c r="Z147" s="91"/>
      <c r="AA147" s="211"/>
      <c r="AB147" s="251" t="s">
        <v>62</v>
      </c>
      <c r="AC147" s="57" t="s">
        <v>4</v>
      </c>
      <c r="AD147" s="57" t="s">
        <v>5</v>
      </c>
      <c r="AE147" s="55" t="s">
        <v>207</v>
      </c>
      <c r="AF147" s="55" t="s">
        <v>6</v>
      </c>
      <c r="AG147" s="191">
        <v>42264.547766203701</v>
      </c>
    </row>
    <row r="148" spans="2:33" hidden="1">
      <c r="B148" s="128" t="s">
        <v>444</v>
      </c>
      <c r="C148" s="144">
        <f>IFERROR(VLOOKUP(B148,Emission[],8,FALSE),0)</f>
        <v>0.55274999999999996</v>
      </c>
      <c r="D148" s="73">
        <f>IFERROR(IF(P148&lt;&gt;"NA",P148,IF(G148&lt;&gt;Data!$B$11,(E148-C148)/(E$13-C$13)*(D$13-C$13)+C148,'INDC Analysis'!W148)),C148)</f>
        <v>0.63733285714285715</v>
      </c>
      <c r="E148" s="73">
        <f>IFERROR(IF(U148&lt;&gt;"NA",U148,IF(G148&lt;&gt;Data!$B$11,(D148-C148)*(E$13-D$13)/(D$13-C$13)+D148,X148)),C148)</f>
        <v>0.70781857142857141</v>
      </c>
      <c r="F148" s="246"/>
      <c r="G148" s="73" t="s">
        <v>347</v>
      </c>
      <c r="H148" s="206"/>
      <c r="I148" s="73"/>
      <c r="J148" s="73" t="str">
        <f>IFERROR(VLOOKUP(B148,Emission[],MATCH(I148,Data!$D$9:$K$9,0),FALSE),"")</f>
        <v/>
      </c>
      <c r="K148" s="73">
        <f>SUMPRODUCT((Economie[Country]=B148)*(Economie[Year]=I148)*(Economie[GDP-PPP (Billion Intl$ (2011))]))</f>
        <v>0</v>
      </c>
      <c r="L148" s="206"/>
      <c r="M148" s="73"/>
      <c r="N148" s="73"/>
      <c r="O148" s="73"/>
      <c r="P148" s="76" t="str">
        <f>IFERROR(IF(G148=Data!$B$13,IF(N148&lt;&gt;"",O148/K148*J148*N148,"NA"),IF(M148&lt;&gt;"",J148*(1-M148),"NA")),"NA")</f>
        <v>NA</v>
      </c>
      <c r="Q148" s="206"/>
      <c r="R148" s="73"/>
      <c r="S148" s="73"/>
      <c r="T148" s="73"/>
      <c r="U148" s="76" t="str">
        <f>IFERROR(IF(G148=Data!$B$13,IF(S148&lt;&gt;"",T148/K148*J148*(1-S148),"NA"),IF(R148&lt;&gt;"",J148*(1-R148),"NA")),"NA")</f>
        <v>NA</v>
      </c>
      <c r="V148" s="206"/>
      <c r="W148" s="176">
        <f>MAX(VLOOKUP($B148,Emission[],9,FALSE),C148)</f>
        <v>0.63733285714285715</v>
      </c>
      <c r="X148" s="176">
        <f>MAX(VLOOKUP($B148,Emission[],10,FALSE),C148)</f>
        <v>0.70781857142857141</v>
      </c>
      <c r="Y148" s="206"/>
      <c r="Z148" s="91"/>
      <c r="AA148" s="211"/>
      <c r="AB148" s="251" t="s">
        <v>13</v>
      </c>
      <c r="AC148" s="55" t="s">
        <v>13</v>
      </c>
      <c r="AD148" s="55" t="s">
        <v>13</v>
      </c>
      <c r="AE148" s="55"/>
      <c r="AF148" s="55" t="s">
        <v>6</v>
      </c>
      <c r="AG148" s="191">
        <v>42296.5625</v>
      </c>
    </row>
    <row r="149" spans="2:33" ht="98.4" hidden="1">
      <c r="B149" s="128" t="s">
        <v>186</v>
      </c>
      <c r="C149" s="144">
        <f>IFERROR(VLOOKUP(B149,Emission[],8,FALSE),0)</f>
        <v>0.44622000000000001</v>
      </c>
      <c r="D149" s="73">
        <f>IFERROR(IF(P149&lt;&gt;"NA",P149,IF(G149&lt;&gt;Data!$B$11,(E149-C149)/(E$13-C$13)*(D$13-C$13)+C149,'INDC Analysis'!W149)),C149)</f>
        <v>0.45486000000000004</v>
      </c>
      <c r="E149" s="73">
        <f>IFERROR(IF(U149&lt;&gt;"NA",U149,IF(G149&lt;&gt;Data!$B$11,(D149-C149)*(E$13-D$13)/(D$13-C$13)+D149,X149)),C149)</f>
        <v>0.46206000000000008</v>
      </c>
      <c r="F149" s="246"/>
      <c r="G149" s="73" t="s">
        <v>347</v>
      </c>
      <c r="H149" s="206"/>
      <c r="I149" s="73"/>
      <c r="J149" s="73" t="str">
        <f>IFERROR(VLOOKUP(B149,Emission[],MATCH(I149,Data!$D$9:$K$9,0),FALSE),"")</f>
        <v/>
      </c>
      <c r="K149" s="73">
        <f>SUMPRODUCT((Economie[Country]=B149)*(Economie[Year]=I149)*(Economie[GDP-PPP (Billion Intl$ (2011))]))</f>
        <v>0</v>
      </c>
      <c r="L149" s="206"/>
      <c r="M149" s="73"/>
      <c r="N149" s="73"/>
      <c r="O149" s="73"/>
      <c r="P149" s="76" t="str">
        <f>IFERROR(IF(G149=Data!$B$13,IF(N149&lt;&gt;"",O149/K149*J149*N149,"NA"),IF(M149&lt;&gt;"",J149*(1-M149),"NA")),"NA")</f>
        <v>NA</v>
      </c>
      <c r="Q149" s="206"/>
      <c r="R149" s="73"/>
      <c r="S149" s="73"/>
      <c r="T149" s="73"/>
      <c r="U149" s="76" t="str">
        <f>IFERROR(IF(G149=Data!$B$13,IF(S149&lt;&gt;"",T149/K149*J149*(1-S149),"NA"),IF(R149&lt;&gt;"",J149*(1-R149),"NA")),"NA")</f>
        <v>NA</v>
      </c>
      <c r="V149" s="206"/>
      <c r="W149" s="176">
        <f>MAX(VLOOKUP($B149,Emission[],9,FALSE),C149)</f>
        <v>0.45486000000000004</v>
      </c>
      <c r="X149" s="176">
        <f>MAX(VLOOKUP($B149,Emission[],10,FALSE),C149)</f>
        <v>0.46206000000000008</v>
      </c>
      <c r="Y149" s="206"/>
      <c r="Z149" s="91"/>
      <c r="AA149" s="211"/>
      <c r="AB149" s="251" t="s">
        <v>261</v>
      </c>
      <c r="AC149" s="55" t="s">
        <v>153</v>
      </c>
      <c r="AD149" s="55" t="s">
        <v>31</v>
      </c>
      <c r="AE149" s="55"/>
      <c r="AF149" s="55" t="s">
        <v>6</v>
      </c>
      <c r="AG149" s="191">
        <v>42276.201203703706</v>
      </c>
    </row>
    <row r="150" spans="2:33" ht="36.9" hidden="1">
      <c r="B150" s="128" t="s">
        <v>51</v>
      </c>
      <c r="C150" s="144">
        <f>IFERROR(VLOOKUP(B150,Emission[],8,FALSE),0)</f>
        <v>0.41132999999999997</v>
      </c>
      <c r="D150" s="73">
        <f>IFERROR(IF(P150&lt;&gt;"NA",P150,IF(G150&lt;&gt;Data!$B$11,(E150-C150)/(E$13-C$13)*(D$13-C$13)+C150,'INDC Analysis'!W150)),C150)</f>
        <v>0.45296142857142851</v>
      </c>
      <c r="E150" s="73">
        <f>IFERROR(IF(U150&lt;&gt;"NA",U150,IF(G150&lt;&gt;Data!$B$11,(D150-C150)*(E$13-D$13)/(D$13-C$13)+D150,X150)),C150)</f>
        <v>0.48765428571428571</v>
      </c>
      <c r="F150" s="246"/>
      <c r="G150" s="73" t="s">
        <v>347</v>
      </c>
      <c r="H150" s="206"/>
      <c r="I150" s="73"/>
      <c r="J150" s="73" t="str">
        <f>IFERROR(VLOOKUP(B150,Emission[],MATCH(I150,Data!$D$9:$K$9,0),FALSE),"")</f>
        <v/>
      </c>
      <c r="K150" s="73">
        <f>SUMPRODUCT((Economie[Country]=B150)*(Economie[Year]=I150)*(Economie[GDP-PPP (Billion Intl$ (2011))]))</f>
        <v>0</v>
      </c>
      <c r="L150" s="206"/>
      <c r="M150" s="73"/>
      <c r="N150" s="73"/>
      <c r="O150" s="73"/>
      <c r="P150" s="76" t="str">
        <f>IFERROR(IF(G150=Data!$B$13,IF(N150&lt;&gt;"",O150/K150*J150*N150,"NA"),IF(M150&lt;&gt;"",J150*(1-M150),"NA")),"NA")</f>
        <v>NA</v>
      </c>
      <c r="Q150" s="206"/>
      <c r="R150" s="73"/>
      <c r="S150" s="73"/>
      <c r="T150" s="73"/>
      <c r="U150" s="76" t="str">
        <f>IFERROR(IF(G150=Data!$B$13,IF(S150&lt;&gt;"",T150/K150*J150*(1-S150),"NA"),IF(R150&lt;&gt;"",J150*(1-R150),"NA")),"NA")</f>
        <v>NA</v>
      </c>
      <c r="V150" s="206"/>
      <c r="W150" s="176">
        <f>MAX(VLOOKUP($B150,Emission[],9,FALSE),C150)</f>
        <v>0.45296142857142851</v>
      </c>
      <c r="X150" s="176">
        <f>MAX(VLOOKUP($B150,Emission[],10,FALSE),C150)</f>
        <v>0.48765428571428571</v>
      </c>
      <c r="Y150" s="206"/>
      <c r="Z150" s="91"/>
      <c r="AA150" s="211"/>
      <c r="AB150" s="251" t="s">
        <v>52</v>
      </c>
      <c r="AC150" s="55" t="s">
        <v>53</v>
      </c>
      <c r="AD150" s="55" t="s">
        <v>31</v>
      </c>
      <c r="AE150" s="55"/>
      <c r="AF150" s="55" t="s">
        <v>6</v>
      </c>
      <c r="AG150" s="191">
        <v>42277.478206018517</v>
      </c>
    </row>
    <row r="151" spans="2:33" ht="110.7" hidden="1">
      <c r="B151" s="128" t="s">
        <v>152</v>
      </c>
      <c r="C151" s="144">
        <f>IFERROR(VLOOKUP(B151,Emission[],8,FALSE),0)</f>
        <v>0.35608999999999996</v>
      </c>
      <c r="D151" s="73">
        <f>IFERROR(IF(P151&lt;&gt;"NA",P151,IF(G151&lt;&gt;Data!$B$11,(E151-C151)/(E$13-C$13)*(D$13-C$13)+C151,'INDC Analysis'!W151)),C151)</f>
        <v>0.39798714285714282</v>
      </c>
      <c r="E151" s="73">
        <f>IFERROR(IF(U151&lt;&gt;"NA",U151,IF(G151&lt;&gt;Data!$B$11,(D151-C151)*(E$13-D$13)/(D$13-C$13)+D151,X151)),C151)</f>
        <v>0.43290142857142849</v>
      </c>
      <c r="F151" s="246"/>
      <c r="G151" s="73" t="s">
        <v>347</v>
      </c>
      <c r="H151" s="206"/>
      <c r="I151" s="73"/>
      <c r="J151" s="73" t="str">
        <f>IFERROR(VLOOKUP(B151,Emission[],MATCH(I151,Data!$D$9:$K$9,0),FALSE),"")</f>
        <v/>
      </c>
      <c r="K151" s="73">
        <f>SUMPRODUCT((Economie[Country]=B151)*(Economie[Year]=I151)*(Economie[GDP-PPP (Billion Intl$ (2011))]))</f>
        <v>0</v>
      </c>
      <c r="L151" s="206"/>
      <c r="M151" s="73"/>
      <c r="N151" s="73"/>
      <c r="O151" s="73"/>
      <c r="P151" s="76" t="str">
        <f>IFERROR(IF(G151=Data!$B$13,IF(N151&lt;&gt;"",O151/K151*J151*N151,"NA"),IF(M151&lt;&gt;"",J151*(1-M151),"NA")),"NA")</f>
        <v>NA</v>
      </c>
      <c r="Q151" s="206"/>
      <c r="R151" s="73"/>
      <c r="S151" s="73"/>
      <c r="T151" s="73"/>
      <c r="U151" s="76" t="str">
        <f>IFERROR(IF(G151=Data!$B$13,IF(S151&lt;&gt;"",T151/K151*J151*(1-S151),"NA"),IF(R151&lt;&gt;"",J151*(1-R151),"NA")),"NA")</f>
        <v>NA</v>
      </c>
      <c r="V151" s="206"/>
      <c r="W151" s="176">
        <f>MAX(VLOOKUP($B151,Emission[],9,FALSE),C151)</f>
        <v>0.39798714285714282</v>
      </c>
      <c r="X151" s="176">
        <f>MAX(VLOOKUP($B151,Emission[],10,FALSE),C151)</f>
        <v>0.43290142857142849</v>
      </c>
      <c r="Y151" s="206"/>
      <c r="Z151" s="91"/>
      <c r="AA151" s="211"/>
      <c r="AB151" s="251" t="s">
        <v>248</v>
      </c>
      <c r="AC151" s="55" t="s">
        <v>153</v>
      </c>
      <c r="AD151" s="55" t="s">
        <v>31</v>
      </c>
      <c r="AE151" s="55"/>
      <c r="AF151" s="55" t="s">
        <v>6</v>
      </c>
      <c r="AG151" s="191">
        <v>42278.162557870368</v>
      </c>
    </row>
    <row r="152" spans="2:33" ht="98.4" hidden="1">
      <c r="B152" s="128" t="s">
        <v>65</v>
      </c>
      <c r="C152" s="144">
        <f>IFERROR(VLOOKUP(B152,Emission[],8,FALSE),0)</f>
        <v>0.22284000000000001</v>
      </c>
      <c r="D152" s="73">
        <f>IFERROR(IF(P152&lt;&gt;"NA",P152,IF(G152&lt;&gt;Data!$B$11,(E152-C152)/(E$13-C$13)*(D$13-C$13)+C152,'INDC Analysis'!W152)),C152)</f>
        <v>0.26418857142857144</v>
      </c>
      <c r="E152" s="73">
        <f>IFERROR(IF(U152&lt;&gt;"NA",U152,IF(G152&lt;&gt;Data!$B$11,(D152-C152)*(E$13-D$13)/(D$13-C$13)+D152,X152)),C152)</f>
        <v>0.29864571428571429</v>
      </c>
      <c r="F152" s="246"/>
      <c r="G152" s="73" t="s">
        <v>347</v>
      </c>
      <c r="H152" s="206"/>
      <c r="I152" s="73"/>
      <c r="J152" s="73" t="str">
        <f>IFERROR(VLOOKUP(B152,Emission[],MATCH(I152,Data!$D$9:$K$9,0),FALSE),"")</f>
        <v/>
      </c>
      <c r="K152" s="73">
        <f>SUMPRODUCT((Economie[Country]=B152)*(Economie[Year]=I152)*(Economie[GDP-PPP (Billion Intl$ (2011))]))</f>
        <v>0</v>
      </c>
      <c r="L152" s="206"/>
      <c r="M152" s="73"/>
      <c r="N152" s="73"/>
      <c r="O152" s="73"/>
      <c r="P152" s="76" t="str">
        <f>IFERROR(IF(G152=Data!$B$13,IF(N152&lt;&gt;"",O152/K152*J152*N152,"NA"),IF(M152&lt;&gt;"",J152*(1-M152),"NA")),"NA")</f>
        <v>NA</v>
      </c>
      <c r="Q152" s="206"/>
      <c r="R152" s="73"/>
      <c r="S152" s="73"/>
      <c r="T152" s="73"/>
      <c r="U152" s="76" t="str">
        <f>IFERROR(IF(G152=Data!$B$13,IF(S152&lt;&gt;"",T152/K152*J152*(1-S152),"NA"),IF(R152&lt;&gt;"",J152*(1-R152),"NA")),"NA")</f>
        <v>NA</v>
      </c>
      <c r="V152" s="206"/>
      <c r="W152" s="176">
        <f>MAX(VLOOKUP($B152,Emission[],9,FALSE),C152)</f>
        <v>0.26418857142857144</v>
      </c>
      <c r="X152" s="176">
        <f>MAX(VLOOKUP($B152,Emission[],10,FALSE),C152)</f>
        <v>0.29864571428571429</v>
      </c>
      <c r="Y152" s="206"/>
      <c r="Z152" s="91"/>
      <c r="AA152" s="211"/>
      <c r="AB152" s="251" t="s">
        <v>212</v>
      </c>
      <c r="AC152" s="55" t="s">
        <v>4</v>
      </c>
      <c r="AD152" s="55" t="s">
        <v>20</v>
      </c>
      <c r="AE152" s="55"/>
      <c r="AF152" s="55" t="s">
        <v>6</v>
      </c>
      <c r="AG152" s="191">
        <v>42276.855243055557</v>
      </c>
    </row>
    <row r="153" spans="2:33" ht="36.9" hidden="1">
      <c r="B153" s="128" t="s">
        <v>450</v>
      </c>
      <c r="C153" s="144">
        <f>IFERROR(VLOOKUP(B153,Emission[],8,FALSE),0)</f>
        <v>0.19549</v>
      </c>
      <c r="D153" s="73">
        <f>IFERROR(IF(P153&lt;&gt;"NA",P153,IF(G153&lt;&gt;Data!$B$11,(E153-C153)/(E$13-C$13)*(D$13-C$13)+C153,'INDC Analysis'!W153)),C153)</f>
        <v>0.21112428571428571</v>
      </c>
      <c r="E153" s="73">
        <f>IFERROR(IF(U153&lt;&gt;"NA",U153,IF(G153&lt;&gt;Data!$B$11,(D153-C153)*(E$13-D$13)/(D$13-C$13)+D153,X153)),C153)</f>
        <v>0.22415285714285715</v>
      </c>
      <c r="F153" s="246"/>
      <c r="G153" s="73" t="s">
        <v>347</v>
      </c>
      <c r="H153" s="206"/>
      <c r="I153" s="73"/>
      <c r="J153" s="73" t="str">
        <f>IFERROR(VLOOKUP(B153,Emission[],MATCH(I153,Data!$D$9:$K$9,0),FALSE),"")</f>
        <v/>
      </c>
      <c r="K153" s="73">
        <f>SUMPRODUCT((Economie[Country]=B153)*(Economie[Year]=I153)*(Economie[GDP-PPP (Billion Intl$ (2011))]))</f>
        <v>0</v>
      </c>
      <c r="L153" s="206"/>
      <c r="M153" s="73"/>
      <c r="N153" s="73"/>
      <c r="O153" s="73"/>
      <c r="P153" s="76" t="str">
        <f>IFERROR(IF(G153=Data!$B$13,IF(N153&lt;&gt;"",O153/K153*J153*N153,"NA"),IF(M153&lt;&gt;"",J153*(1-M153),"NA")),"NA")</f>
        <v>NA</v>
      </c>
      <c r="Q153" s="206"/>
      <c r="R153" s="73"/>
      <c r="S153" s="73"/>
      <c r="T153" s="73"/>
      <c r="U153" s="76" t="str">
        <f>IFERROR(IF(G153=Data!$B$13,IF(S153&lt;&gt;"",T153/K153*J153*(1-S153),"NA"),IF(R153&lt;&gt;"",J153*(1-R153),"NA")),"NA")</f>
        <v>NA</v>
      </c>
      <c r="V153" s="206"/>
      <c r="W153" s="176">
        <f>MAX(VLOOKUP($B153,Emission[],9,FALSE),C153)</f>
        <v>0.21112428571428571</v>
      </c>
      <c r="X153" s="176">
        <f>MAX(VLOOKUP($B153,Emission[],10,FALSE),C153)</f>
        <v>0.22415285714285715</v>
      </c>
      <c r="Y153" s="206"/>
      <c r="Z153" s="91"/>
      <c r="AA153" s="211"/>
      <c r="AB153" s="251" t="s">
        <v>374</v>
      </c>
      <c r="AC153" s="55" t="s">
        <v>4</v>
      </c>
      <c r="AD153" s="55" t="s">
        <v>5</v>
      </c>
      <c r="AE153" s="55"/>
      <c r="AF153" s="55" t="s">
        <v>6</v>
      </c>
      <c r="AG153" s="191">
        <v>42277.245023148149</v>
      </c>
    </row>
    <row r="154" spans="2:33" hidden="1">
      <c r="B154" s="128" t="s">
        <v>104</v>
      </c>
      <c r="C154" s="144">
        <f>IFERROR(VLOOKUP(B154,Emission[],8,FALSE),0)</f>
        <v>5.8040000000000001E-2</v>
      </c>
      <c r="D154" s="73">
        <f>IFERROR(IF(P154&lt;&gt;"NA",P154,IF(G154&lt;&gt;Data!$B$11,(E154-C154)/(E$13-C$13)*(D$13-C$13)+C154,'INDC Analysis'!W154)),C154)</f>
        <v>6.9542857142857142E-2</v>
      </c>
      <c r="E154" s="73">
        <f>IFERROR(IF(U154&lt;&gt;"NA",U154,IF(G154&lt;&gt;Data!$B$11,(D154-C154)*(E$13-D$13)/(D$13-C$13)+D154,X154)),C154)</f>
        <v>7.9128571428571437E-2</v>
      </c>
      <c r="F154" s="246"/>
      <c r="G154" s="73" t="s">
        <v>347</v>
      </c>
      <c r="H154" s="206"/>
      <c r="I154" s="73"/>
      <c r="J154" s="73" t="str">
        <f>IFERROR(VLOOKUP(B154,Emission[],MATCH(I154,Data!$D$9:$K$9,0),FALSE),"")</f>
        <v/>
      </c>
      <c r="K154" s="73">
        <f>SUMPRODUCT((Economie[Country]=B154)*(Economie[Year]=I154)*(Economie[GDP-PPP (Billion Intl$ (2011))]))</f>
        <v>0</v>
      </c>
      <c r="L154" s="206"/>
      <c r="M154" s="73"/>
      <c r="N154" s="73"/>
      <c r="O154" s="73"/>
      <c r="P154" s="76" t="str">
        <f>IFERROR(IF(G154=Data!$B$13,IF(N154&lt;&gt;"",O154/K154*J154*N154,"NA"),IF(M154&lt;&gt;"",J154*(1-M154),"NA")),"NA")</f>
        <v>NA</v>
      </c>
      <c r="Q154" s="206"/>
      <c r="R154" s="73"/>
      <c r="S154" s="73"/>
      <c r="T154" s="73"/>
      <c r="U154" s="76" t="str">
        <f>IFERROR(IF(G154=Data!$B$13,IF(S154&lt;&gt;"",T154/K154*J154*(1-S154),"NA"),IF(R154&lt;&gt;"",J154*(1-R154),"NA")),"NA")</f>
        <v>NA</v>
      </c>
      <c r="V154" s="206"/>
      <c r="W154" s="176">
        <f>MAX(VLOOKUP($B154,Emission[],9,FALSE),C154)</f>
        <v>6.9542857142857142E-2</v>
      </c>
      <c r="X154" s="176">
        <f>MAX(VLOOKUP($B154,Emission[],10,FALSE),C154)</f>
        <v>7.9128571428571437E-2</v>
      </c>
      <c r="Y154" s="206"/>
      <c r="Z154" s="91"/>
      <c r="AA154" s="211"/>
      <c r="AB154" s="251" t="s">
        <v>105</v>
      </c>
      <c r="AC154" s="55" t="s">
        <v>4</v>
      </c>
      <c r="AD154" s="55" t="s">
        <v>5</v>
      </c>
      <c r="AE154" s="55"/>
      <c r="AF154" s="55" t="s">
        <v>6</v>
      </c>
      <c r="AG154" s="191">
        <v>42273.290405092594</v>
      </c>
    </row>
    <row r="155" spans="2:33" ht="49.2" hidden="1">
      <c r="B155" s="128" t="s">
        <v>465</v>
      </c>
      <c r="C155" s="144">
        <f>IFERROR(VLOOKUP(B155,Emission[],8,FALSE),0)</f>
        <v>7.9600000000000001E-3</v>
      </c>
      <c r="D155" s="73">
        <f>IFERROR(IF(P155&lt;&gt;"NA",P155,IF(G155&lt;&gt;Data!$B$11,(E155-C155)/(E$13-C$13)*(D$13-C$13)+C155,'INDC Analysis'!W155)),C155)</f>
        <v>9.0057142857142853E-3</v>
      </c>
      <c r="E155" s="73">
        <f>IFERROR(IF(U155&lt;&gt;"NA",U155,IF(G155&lt;&gt;Data!$B$11,(D155-C155)*(E$13-D$13)/(D$13-C$13)+D155,X155)),C155)</f>
        <v>9.8771428571428569E-3</v>
      </c>
      <c r="F155" s="246"/>
      <c r="G155" s="73" t="s">
        <v>347</v>
      </c>
      <c r="H155" s="206"/>
      <c r="I155" s="73"/>
      <c r="J155" s="73" t="str">
        <f>IFERROR(VLOOKUP(B155,Emission[],MATCH(I155,Data!$D$9:$K$9,0),FALSE),"")</f>
        <v/>
      </c>
      <c r="K155" s="73">
        <f>SUMPRODUCT((Economie[Country]=B155)*(Economie[Year]=I155)*(Economie[GDP-PPP (Billion Intl$ (2011))]))</f>
        <v>0</v>
      </c>
      <c r="L155" s="206"/>
      <c r="M155" s="73"/>
      <c r="N155" s="73"/>
      <c r="O155" s="73"/>
      <c r="P155" s="76" t="str">
        <f>IFERROR(IF(G155=Data!$B$13,IF(N155&lt;&gt;"",O155/K155*J155*N155,"NA"),IF(M155&lt;&gt;"",J155*(1-M155),"NA")),"NA")</f>
        <v>NA</v>
      </c>
      <c r="Q155" s="206"/>
      <c r="R155" s="73"/>
      <c r="S155" s="73"/>
      <c r="T155" s="73"/>
      <c r="U155" s="76" t="str">
        <f>IFERROR(IF(G155=Data!$B$13,IF(S155&lt;&gt;"",T155/K155*J155*(1-S155),"NA"),IF(R155&lt;&gt;"",J155*(1-R155),"NA")),"NA")</f>
        <v>NA</v>
      </c>
      <c r="V155" s="206"/>
      <c r="W155" s="176">
        <f>MAX(VLOOKUP($B155,Emission[],9,FALSE),C155)</f>
        <v>9.0057142857142853E-3</v>
      </c>
      <c r="X155" s="176">
        <f>MAX(VLOOKUP($B155,Emission[],10,FALSE),C155)</f>
        <v>9.8771428571428569E-3</v>
      </c>
      <c r="Y155" s="206"/>
      <c r="Z155" s="91"/>
      <c r="AA155" s="211"/>
      <c r="AB155" s="251" t="s">
        <v>234</v>
      </c>
      <c r="AC155" s="55" t="s">
        <v>4</v>
      </c>
      <c r="AD155" s="55" t="s">
        <v>119</v>
      </c>
      <c r="AE155" s="55"/>
      <c r="AF155" s="55" t="s">
        <v>6</v>
      </c>
      <c r="AG155" s="191">
        <v>42206.342592592591</v>
      </c>
    </row>
    <row r="156" spans="2:33" hidden="1">
      <c r="B156" s="128" t="s">
        <v>10</v>
      </c>
      <c r="C156" s="144">
        <f>IFERROR(VLOOKUP(B156,Emission[],8,FALSE),0)</f>
        <v>0</v>
      </c>
      <c r="D156" s="73">
        <f>IFERROR(IF(P156&lt;&gt;"NA",P156,IF(G156&lt;&gt;Data!$B$11,(E156-C156)/(E$13-C$13)*(D$13-C$13)+C156,'INDC Analysis'!W156)),C156)</f>
        <v>0</v>
      </c>
      <c r="E156" s="73">
        <f>IFERROR(IF(U156&lt;&gt;"NA",U156,IF(G156&lt;&gt;Data!$B$11,(D156-C156)*(E$13-D$13)/(D$13-C$13)+D156,X156)),C156)</f>
        <v>0</v>
      </c>
      <c r="F156" s="246"/>
      <c r="G156" s="73" t="s">
        <v>347</v>
      </c>
      <c r="H156" s="206"/>
      <c r="I156" s="73"/>
      <c r="J156" s="73" t="str">
        <f>IFERROR(VLOOKUP(B156,Emission[],MATCH(I156,Data!$D$9:$K$9,0),FALSE),"")</f>
        <v/>
      </c>
      <c r="K156" s="73">
        <f>SUMPRODUCT((Economie[Country]=B156)*(Economie[Year]=I156)*(Economie[GDP-PPP (Billion Intl$ (2011))]))</f>
        <v>0</v>
      </c>
      <c r="L156" s="206"/>
      <c r="M156" s="73"/>
      <c r="N156" s="73"/>
      <c r="O156" s="73"/>
      <c r="P156" s="76" t="str">
        <f>IFERROR(IF(G156=Data!$B$13,IF(N156&lt;&gt;"",O156/K156*J156*N156,"NA"),IF(M156&lt;&gt;"",J156*(1-M156),"NA")),"NA")</f>
        <v>NA</v>
      </c>
      <c r="Q156" s="206"/>
      <c r="R156" s="73"/>
      <c r="S156" s="73"/>
      <c r="T156" s="73"/>
      <c r="U156" s="76" t="str">
        <f>IFERROR(IF(G156=Data!$B$13,IF(S156&lt;&gt;"",T156/K156*J156*(1-S156),"NA"),IF(R156&lt;&gt;"",J156*(1-R156),"NA")),"NA")</f>
        <v>NA</v>
      </c>
      <c r="V156" s="206"/>
      <c r="W156" s="176" t="e">
        <f>MAX(VLOOKUP($B156,Emission[],9,FALSE),C156)</f>
        <v>#N/A</v>
      </c>
      <c r="X156" s="176" t="e">
        <f>MAX(VLOOKUP($B156,Emission[],10,FALSE),C156)</f>
        <v>#N/A</v>
      </c>
      <c r="Y156" s="206"/>
      <c r="Z156" s="91"/>
      <c r="AA156" s="211"/>
      <c r="AB156" s="252" t="s">
        <v>195</v>
      </c>
      <c r="AC156" s="55" t="s">
        <v>4</v>
      </c>
      <c r="AD156" s="55" t="s">
        <v>5</v>
      </c>
      <c r="AE156" s="55" t="s">
        <v>12</v>
      </c>
      <c r="AF156" s="55" t="s">
        <v>6</v>
      </c>
      <c r="AG156" s="191">
        <v>42124.669074074074</v>
      </c>
    </row>
    <row r="157" spans="2:33" hidden="1">
      <c r="B157" s="128" t="s">
        <v>111</v>
      </c>
      <c r="C157" s="144">
        <f>IFERROR(VLOOKUP(B157,Emission[],8,FALSE),0)</f>
        <v>0</v>
      </c>
      <c r="D157" s="73">
        <f>IFERROR(IF(P157&lt;&gt;"NA",P157,IF(G157&lt;&gt;Data!$B$11,(E157-C157)/(E$13-C$13)*(D$13-C$13)+C157,'INDC Analysis'!W157)),C157)</f>
        <v>0</v>
      </c>
      <c r="E157" s="73">
        <f>IFERROR(IF(U157&lt;&gt;"NA",U157,IF(G157&lt;&gt;Data!$B$11,(D157-C157)*(E$13-D$13)/(D$13-C$13)+D157,X157)),C157)</f>
        <v>0</v>
      </c>
      <c r="F157" s="246"/>
      <c r="G157" s="73" t="s">
        <v>347</v>
      </c>
      <c r="H157" s="206"/>
      <c r="I157" s="73"/>
      <c r="J157" s="73" t="str">
        <f>IFERROR(VLOOKUP(B157,Emission[],MATCH(I157,Data!$D$9:$K$9,0),FALSE),"")</f>
        <v/>
      </c>
      <c r="K157" s="73">
        <f>SUMPRODUCT((Economie[Country]=B157)*(Economie[Year]=I157)*(Economie[GDP-PPP (Billion Intl$ (2011))]))</f>
        <v>0</v>
      </c>
      <c r="L157" s="206"/>
      <c r="M157" s="73"/>
      <c r="N157" s="73"/>
      <c r="O157" s="73"/>
      <c r="P157" s="76" t="str">
        <f>IFERROR(IF(G157=Data!$B$13,IF(N157&lt;&gt;"",O157/K157*J157*N157,"NA"),IF(M157&lt;&gt;"",J157*(1-M157),"NA")),"NA")</f>
        <v>NA</v>
      </c>
      <c r="Q157" s="206"/>
      <c r="R157" s="73"/>
      <c r="S157" s="73"/>
      <c r="T157" s="73"/>
      <c r="U157" s="76" t="str">
        <f>IFERROR(IF(G157=Data!$B$13,IF(S157&lt;&gt;"",T157/K157*J157*(1-S157),"NA"),IF(R157&lt;&gt;"",J157*(1-R157),"NA")),"NA")</f>
        <v>NA</v>
      </c>
      <c r="V157" s="206"/>
      <c r="W157" s="176" t="e">
        <f>MAX(VLOOKUP($B157,Emission[],9,FALSE),C157)</f>
        <v>#N/A</v>
      </c>
      <c r="X157" s="176" t="e">
        <f>MAX(VLOOKUP($B157,Emission[],10,FALSE),C157)</f>
        <v>#N/A</v>
      </c>
      <c r="Y157" s="206"/>
      <c r="Z157" s="91"/>
      <c r="AA157" s="211"/>
      <c r="AB157" s="251" t="s">
        <v>112</v>
      </c>
      <c r="AC157" s="55" t="s">
        <v>4</v>
      </c>
      <c r="AD157" s="55" t="s">
        <v>20</v>
      </c>
      <c r="AE157" s="55"/>
      <c r="AF157" s="55" t="s">
        <v>6</v>
      </c>
      <c r="AG157" s="191">
        <v>42117.424722222226</v>
      </c>
    </row>
    <row r="158" spans="2:33" ht="36.9" hidden="1">
      <c r="B158" s="128" t="s">
        <v>126</v>
      </c>
      <c r="C158" s="144">
        <f>IFERROR(VLOOKUP(B158,Emission[],8,FALSE),0)</f>
        <v>0</v>
      </c>
      <c r="D158" s="73">
        <f>IFERROR(IF(P158&lt;&gt;"NA",P158,IF(G158&lt;&gt;Data!$B$11,(E158-C158)/(E$13-C$13)*(D$13-C$13)+C158,'INDC Analysis'!W158)),C158)</f>
        <v>0</v>
      </c>
      <c r="E158" s="73">
        <f>IFERROR(IF(U158&lt;&gt;"NA",U158,IF(G158&lt;&gt;Data!$B$11,(D158-C158)*(E$13-D$13)/(D$13-C$13)+D158,X158)),C158)</f>
        <v>0</v>
      </c>
      <c r="F158" s="246"/>
      <c r="G158" s="73" t="s">
        <v>347</v>
      </c>
      <c r="H158" s="206"/>
      <c r="I158" s="78"/>
      <c r="J158" s="73" t="str">
        <f>IFERROR(VLOOKUP(B158,Emission[],MATCH(I158,Data!$D$9:$K$9,0),FALSE),"")</f>
        <v/>
      </c>
      <c r="K158" s="73">
        <f>SUMPRODUCT((Economie[Country]=B158)*(Economie[Year]=I158)*(Economie[GDP-PPP (Billion Intl$ (2011))]))</f>
        <v>0</v>
      </c>
      <c r="L158" s="206"/>
      <c r="M158" s="78"/>
      <c r="N158" s="78"/>
      <c r="O158" s="78"/>
      <c r="P158" s="76" t="str">
        <f>IFERROR(IF(G158=Data!$B$13,IF(N158&lt;&gt;"",O158/K158*J158*N158,"NA"),IF(M158&lt;&gt;"",J158*(1-M158),"NA")),"NA")</f>
        <v>NA</v>
      </c>
      <c r="Q158" s="206"/>
      <c r="R158" s="78"/>
      <c r="S158" s="78"/>
      <c r="T158" s="78"/>
      <c r="U158" s="76" t="str">
        <f>IFERROR(IF(G158=Data!$B$13,IF(S158&lt;&gt;"",T158/K158*J158*(1-S158),"NA"),IF(R158&lt;&gt;"",J158*(1-R158),"NA")),"NA")</f>
        <v>NA</v>
      </c>
      <c r="V158" s="206"/>
      <c r="W158" s="176" t="e">
        <f>MAX(VLOOKUP($B158,Emission[],9,FALSE),C158)</f>
        <v>#N/A</v>
      </c>
      <c r="X158" s="176" t="e">
        <f>MAX(VLOOKUP($B158,Emission[],10,FALSE),C158)</f>
        <v>#N/A</v>
      </c>
      <c r="Y158" s="206"/>
      <c r="Z158" s="91"/>
      <c r="AA158" s="211"/>
      <c r="AB158" s="253" t="s">
        <v>127</v>
      </c>
      <c r="AC158" s="57" t="s">
        <v>4</v>
      </c>
      <c r="AD158" s="57" t="s">
        <v>20</v>
      </c>
      <c r="AE158" s="55"/>
      <c r="AF158" s="55" t="s">
        <v>128</v>
      </c>
      <c r="AG158" s="191">
        <v>42220.404699074075</v>
      </c>
    </row>
    <row r="159" spans="2:33" hidden="1">
      <c r="B159" s="128" t="s">
        <v>154</v>
      </c>
      <c r="C159" s="144">
        <f>IFERROR(VLOOKUP(B159,Emission[],8,FALSE),0)</f>
        <v>0</v>
      </c>
      <c r="D159" s="73">
        <f>IFERROR(IF(P159&lt;&gt;"NA",P159,IF(G159&lt;&gt;Data!$B$11,(E159-C159)/(E$13-C$13)*(D$13-C$13)+C159,'INDC Analysis'!W159)),C159)</f>
        <v>0</v>
      </c>
      <c r="E159" s="73">
        <f>IFERROR(IF(U159&lt;&gt;"NA",U159,IF(G159&lt;&gt;Data!$B$11,(D159-C159)*(E$13-D$13)/(D$13-C$13)+D159,X159)),C159)</f>
        <v>0</v>
      </c>
      <c r="F159" s="246"/>
      <c r="G159" s="73" t="s">
        <v>347</v>
      </c>
      <c r="H159" s="206"/>
      <c r="I159" s="73"/>
      <c r="J159" s="73" t="str">
        <f>IFERROR(VLOOKUP(B159,Emission[],MATCH(I159,Data!$D$9:$K$9,0),FALSE),"")</f>
        <v/>
      </c>
      <c r="K159" s="73">
        <f>SUMPRODUCT((Economie[Country]=B159)*(Economie[Year]=I159)*(Economie[GDP-PPP (Billion Intl$ (2011))]))</f>
        <v>0</v>
      </c>
      <c r="L159" s="206"/>
      <c r="M159" s="73"/>
      <c r="N159" s="73"/>
      <c r="O159" s="73"/>
      <c r="P159" s="76" t="str">
        <f>IFERROR(IF(G159=Data!$B$13,IF(N159&lt;&gt;"",O159/K159*J159*N159,"NA"),IF(M159&lt;&gt;"",J159*(1-M159),"NA")),"NA")</f>
        <v>NA</v>
      </c>
      <c r="Q159" s="206"/>
      <c r="R159" s="73"/>
      <c r="S159" s="73"/>
      <c r="T159" s="73"/>
      <c r="U159" s="76" t="str">
        <f>IFERROR(IF(G159=Data!$B$13,IF(S159&lt;&gt;"",T159/K159*J159*(1-S159),"NA"),IF(R159&lt;&gt;"",J159*(1-R159),"NA")),"NA")</f>
        <v>NA</v>
      </c>
      <c r="V159" s="206"/>
      <c r="W159" s="176" t="e">
        <f>MAX(VLOOKUP($B159,Emission[],9,FALSE),C159)</f>
        <v>#N/A</v>
      </c>
      <c r="X159" s="176" t="e">
        <f>MAX(VLOOKUP($B159,Emission[],10,FALSE),C159)</f>
        <v>#N/A</v>
      </c>
      <c r="Y159" s="206"/>
      <c r="Z159" s="91"/>
      <c r="AA159" s="211"/>
      <c r="AB159" s="251" t="s">
        <v>155</v>
      </c>
      <c r="AC159" s="55" t="s">
        <v>4</v>
      </c>
      <c r="AD159" s="55" t="s">
        <v>20</v>
      </c>
      <c r="AE159" s="178"/>
      <c r="AF159" s="178" t="s">
        <v>6</v>
      </c>
      <c r="AG159" s="192">
        <v>42277.758287037039</v>
      </c>
    </row>
  </sheetData>
  <mergeCells count="2">
    <mergeCell ref="D8:J10"/>
    <mergeCell ref="F2:G2"/>
  </mergeCells>
  <conditionalFormatting sqref="E14:E159">
    <cfRule type="expression" dxfId="84" priority="45">
      <formula>IF($U14="NA",TRUE,FALSE)</formula>
    </cfRule>
  </conditionalFormatting>
  <conditionalFormatting sqref="D14:D159">
    <cfRule type="expression" dxfId="83" priority="44">
      <formula>IF($P14="NA",TRUE,FALSE)</formula>
    </cfRule>
  </conditionalFormatting>
  <conditionalFormatting sqref="C14:E159">
    <cfRule type="dataBar" priority="395">
      <dataBar>
        <cfvo type="num" val="0"/>
        <cfvo type="max"/>
        <color theme="8" tint="0.59999389629810485"/>
      </dataBar>
      <extLst>
        <ext xmlns:x14="http://schemas.microsoft.com/office/spreadsheetml/2009/9/main" uri="{B025F937-C7B1-47D3-B67F-A62EFF666E3E}">
          <x14:id>{1F8C6C49-00FE-44E2-85C7-8922F33B6FA3}</x14:id>
        </ext>
      </extLst>
    </cfRule>
  </conditionalFormatting>
  <conditionalFormatting sqref="D14:E159">
    <cfRule type="expression" dxfId="82" priority="1">
      <formula>IF($G14="",TRUE,FALSE)</formula>
    </cfRule>
  </conditionalFormatting>
  <hyperlinks>
    <hyperlink ref="AF112" r:id="rId1" display="http://www4.unfccc.int/submissions/INDC/Published Documents/Afghanistan/1/INDC_AFG_Paper_En_20150927_.docx FINAL.pdf"/>
    <hyperlink ref="AF124" r:id="rId2" display="http://www4.unfccc.int/submissions/INDC/Published Documents/Albania/1/Albania_INDC_submission (1).pdf"/>
    <hyperlink ref="AF55" r:id="rId3" display="http://www4.unfccc.int/submissions/INDC/Published Documents/Algeria/1/INDC of Algeria 04 september 2015 -unfccc.pdf"/>
    <hyperlink ref="AF156" r:id="rId4" display="http://www4.unfccc.int/submissions/INDC/Published Documents/Andorra/1/Andorra INDC-CPDN.pdf"/>
    <hyperlink ref="AF148" r:id="rId5" display="http://www4.unfccc.int/submissions/INDC/Published Documents/Antigua and Barbuda/1/INDC_Antigua_Barbuda.pdf"/>
    <hyperlink ref="AF118" r:id="rId6" display="http://www4.unfccc.int/submissions/INDC/Published Documents/Armenia/1/INDC-Armenia.pdf"/>
    <hyperlink ref="AF24" r:id="rId7" display="http://www4.unfccc.int/submissions/INDC/Published Documents/Australia/1/Australias Intended Nationally Determined Contribution to a new Climate Change Agreement - August 2015.pdf"/>
    <hyperlink ref="AF85" r:id="rId8" display="http://www4.unfccc.int/submissions/INDC/Published Documents/Azerbaijan/1/INDC Azerbaijan.pdf"/>
    <hyperlink ref="AF53" r:id="rId9" display="http://www4.unfccc.int/submissions/INDC/Published Documents/Bangladesh/1/INDC_2015_of_Bangladesh.pdf"/>
    <hyperlink ref="AF143" r:id="rId10" display="http://www4.unfccc.int/submissions/INDC/Published Documents/Barbados/1/Barbados INDC FINAL September  28, 2015.pdf"/>
    <hyperlink ref="AF65" r:id="rId11" display="http://www4.unfccc.int/submissions/INDC/Published Documents/Belarus/1/Belarus_INDC_Eng_25.09.2015.pdf"/>
    <hyperlink ref="AF142" r:id="rId12" display="http://www4.unfccc.int/submissions/INDC/Published Documents/Belize/1/Belize INDCS.pdf"/>
    <hyperlink ref="AF100" r:id="rId13" display="http://www4.unfccc.int/submissions/INDC/Published Documents/Benin/1/INDC BENIN.pdf"/>
    <hyperlink ref="AF138" r:id="rId14" display="http://www4.unfccc.int/submissions/INDC/Published Documents/Bhutan/1/Bhutan-INDC-20150930.pdf"/>
    <hyperlink ref="AF106" r:id="rId15" display="http://www4.unfccc.int/submissions/INDC/Published Documents/Bosnia-Herzegovina/1/INDC Bosnia and Herzegovina.pdf"/>
    <hyperlink ref="AF74" r:id="rId16" display="http://www4.unfccc.int/submissions/INDC/Published Documents/Botswana/1/BOTSWANA.pdf"/>
    <hyperlink ref="AF18" r:id="rId17" display="http://www4.unfccc.int/submissions/INDC/Published Documents/Brazil/1/BRAZIL iNDC english FINAL.pdf"/>
    <hyperlink ref="AF92" r:id="rId18" display="http://www4.unfccc.int/submissions/INDC/Published Documents/Burkina Faso/1/INDC BURKINA FASO 280915.pdf"/>
    <hyperlink ref="AF129" r:id="rId19" display="http://www4.unfccc.int/submissions/indc/Submission Pages/submissions.aspx"/>
    <hyperlink ref="AF60" r:id="rId20" display="http://www4.unfccc.int/submissions/INDC/Published Documents/Cambodia/1/Cambodia's INDC to the UNFCCC.pdf"/>
    <hyperlink ref="AF69" r:id="rId21" display="http://www4.unfccc.int/submissions/INDC/Published Documents/Cameroon/1/CPDN CMR Final.pdf"/>
    <hyperlink ref="AF150" r:id="rId22" display="http://www4.unfccc.int/submissions/INDC/Published Documents/Cabo Verde/1/Cabo_Verde_INDC_.pdf"/>
    <hyperlink ref="AF64" r:id="rId23" display="http://www4.unfccc.int/submissions/INDC/Published Documents/Chad/1/CPDN TCHAD Version officielle 28 sept 2015.pdf"/>
    <hyperlink ref="AF61" r:id="rId24" display="http://www4.unfccc.int/submissions/INDC/Published Documents/Chile/1/INDC FINAL SEPT 2015.pdf"/>
    <hyperlink ref="AF14" r:id="rId25" display="http://www4.unfccc.int/submissions/INDC/Published Documents/China/1/China's INDC - on 30 June 2015.pdf"/>
    <hyperlink ref="AF147" r:id="rId26" display="http://www4.unfccc.int/submissions/INDC/Published Documents/Comoros/1/INDC_Comores_Version_Francaise.pdf"/>
    <hyperlink ref="AF119" r:id="rId27" display="http://www4.unfccc.int/submissions/INDC/Published Documents/Costa Rica/1/INDC Costa Rica Version 2 0 final ENG.pdf"/>
    <hyperlink ref="AF22" r:id="rId28" display="http://www4.unfccc.int/submissions/INDC/Published Documents/Democratic Republic of the Congo/1/CPDN - R%C3%A9p D%C3%A9m du Congo.pdf"/>
    <hyperlink ref="AF140" r:id="rId29" display="http://www4.unfccc.int/submissions/INDC/Published Documents/Djibouti/1/INDC Djibouti.pdf"/>
    <hyperlink ref="AF152" r:id="rId30" display="http://www4.unfccc.int/submissions/INDC/Published Documents/Dominica/1/Commonwealth of Dominica- Intended Nationally Determined Contributions (INDC).pdf"/>
    <hyperlink ref="AF128" r:id="rId31" display="http://www4.unfccc.int/submissions/INDC/Published Documents/Equatorial Guinea/1/Rep%C3%BAblica de Guinea Ecuatorial_INDC.doc"/>
    <hyperlink ref="AF132" r:id="rId32" display="http://www4.unfccc.int/submissions/INDC/Published Documents/Eritrea/1/ERITREA'S INDC REPORT SEP2015.pdf"/>
    <hyperlink ref="AF52" r:id="rId33" display="http://www4.unfccc.int/submissions/INDC/Published Documents/Ethiopia/1/INDC-Ethiopia-100615.pdf"/>
    <hyperlink ref="AF16" r:id="rId34" display="http://www4.unfccc.int/submissions/INDC/Published Documents/Latvia/1/LV-03-06-EU INDC.pdf"/>
    <hyperlink ref="AF135" r:id="rId35" display="http://www4.unfccc.int/submissions/INDC/Published Documents/Gambia/1/The INDC OF THE GAMBIA.pdf"/>
    <hyperlink ref="AF114" r:id="rId36" display="http://www4.unfccc.int/submissions/INDC/Published Documents/Georgia/1/INDC_of_Georgia.pdf"/>
    <hyperlink ref="AF66" r:id="rId37" display="http://www4.unfccc.int/submissions/INDC/Published Documents/Ghana/1/GH_INDC_2392015.pdf"/>
    <hyperlink ref="AF146" r:id="rId38" display="http://www4.unfccc.int/submissions/INDC/Published Documents/Grenada/1/Grenada INDC.pdf"/>
    <hyperlink ref="AF103" r:id="rId39" display="http://www4.unfccc.int/submissions/indc/Submission Pages/submissions.aspx"/>
    <hyperlink ref="AF68" r:id="rId40" display="http://www4.unfccc.int/submissions/INDC/Published Documents/Guinea/1/15 09 29 INDC_Guinee_version finale CCNUCCSK.docx"/>
    <hyperlink ref="AF126" r:id="rId41" display="http://www4.unfccc.int/submissions/INDC/Published Documents/Guinea Bissau/1/GUINEA-BISSAU_INDC_Version to the UNFCCC (eng).pdf"/>
    <hyperlink ref="AF130" r:id="rId42" display="http://www4.unfccc.int/submissions/INDC/Published Documents/Guyana/1/iNDC Final (Guyana).pdf"/>
    <hyperlink ref="AF125" r:id="rId43" display="http://www4.unfccc.int/submissions/indc/Submission Pages/submissions.aspx"/>
    <hyperlink ref="AF110" r:id="rId44" display="http://www4.unfccc.int/submissions/INDC/Published Documents/Honduras/1/Honduras INDC_esp.pdf"/>
    <hyperlink ref="AF131" r:id="rId45" display="http://www4.unfccc.int/submissions/INDC/Published Documents/Iceland/1/INDC-ICELAND.pdf"/>
    <hyperlink ref="AF17" r:id="rId46" display="http://www4.unfccc.int/submissions/INDC/Published Documents/India/1/INDIA INDC TO UNFCCC.pdf"/>
    <hyperlink ref="AF23" r:id="rId47" display="http://www4.unfccc.int/submissions/INDC/Published Documents/Indonesia/1/INDC_REPUBLIC OF INDONESIA.pdf"/>
    <hyperlink ref="AF72" r:id="rId48" display="http://www4.unfccc.int/submissions/INDC/Published Documents/Israel/1/Israel INDC.pdf"/>
    <hyperlink ref="AF101" r:id="rId49" display="http://www4.unfccc.int/submissions/INDC/Published Documents/C%C3%B4te d'Ivoire/1/Document_INDC_CI_22092015.pdf"/>
    <hyperlink ref="AF20" r:id="rId50" display="http://www4.unfccc.int/submissions/INDC/Published Documents/Japan/1/20150717_Japan's INDC.pdf"/>
    <hyperlink ref="AF105" r:id="rId51" display="http://www4.unfccc.int/submissions/INDC/Published Documents/Jordan/1/Jordan INDCs Final.pdf"/>
    <hyperlink ref="AF42" r:id="rId52" display="http://www4.unfccc.int/submissions/INDC/Published Documents/Kazakhstan/1/INDC Kz_eng.pdf"/>
    <hyperlink ref="AF87" r:id="rId53" display="http://www4.unfccc.int/submissions/INDC/Published Documents/Kenya/1/Kenya_INDC_20150723.pdf"/>
    <hyperlink ref="AF154" r:id="rId54" display="http://www4.unfccc.int/submissions/INDC/Published Documents/Kiribati/1/INDC_KIRIBATI.pdf"/>
    <hyperlink ref="AF58" r:id="rId55" display="http://www4.unfccc.int/submissions/INDC/Published Documents/Laos/1/Lao PDR INDC.pdf"/>
    <hyperlink ref="AF111" r:id="rId56" display="http://www4.unfccc.int/submissions/INDC/Published Documents/Lebanon/1/Republic of Lebanon - INDC - September 2015.pdf"/>
    <hyperlink ref="AF137" r:id="rId57" display="http://www4.unfccc.int/submissions/INDC/Published Documents/Lesotho/1/Lesotho's INDC Report  - September 2015.pdf"/>
    <hyperlink ref="AF139" r:id="rId58" display="http://www4.unfccc.int/submissions/INDC/Published Documents/Liberia/1/INDC Final Submission Sept 30 2015.002.pdf"/>
    <hyperlink ref="AF157" r:id="rId59" display="http://www4.unfccc.int/submissions/INDC/Published Documents/Liechtenstein/1/150422_INDC_FL.pdf"/>
    <hyperlink ref="AF117" r:id="rId60" display="http://www4.unfccc.int/submissions/INDC/Published Documents/The former Yugoslav Republic of Macedonia/Submission_Republic_of_Macedonia_20150805144001_135181.pdf"/>
    <hyperlink ref="AF62" r:id="rId61" display="http://www4.unfccc.int/submissions/INDC/Published Documents/Madagascar/1/Madagascar INDC Eng.pdf"/>
    <hyperlink ref="AF109" r:id="rId62" display="http://www4.unfccc.int/submissions/INDC/Published Documents/Malawi/1/MALAWI INDC SUBMITTED TO UNFCCC REV pdf.pdf"/>
    <hyperlink ref="AF145" r:id="rId63" display="http://www4.unfccc.int/submissions/INDC/Published Documents/Maldives/1/Maldives INDC .pdf"/>
    <hyperlink ref="AF78" r:id="rId64" display="http://www4.unfccc.int/submissions/INDC/Published Documents/Mali/1/CPDN_MALI_VFsegal.pdf"/>
    <hyperlink ref="AF155" r:id="rId65" display="http://www4.unfccc.int/submissions/INDC/Published Documents/Marshall Islands/1/150721 RMI INDC JULY 2015 FINAL SUBMITTED.pdf"/>
    <hyperlink ref="AF116" r:id="rId66" display="http://www4.unfccc.int/submissions/INDC/Published Documents/Mauritania/1/INDC MAURITANIA.pdf"/>
    <hyperlink ref="AF134" r:id="rId67" display="http://www4.unfccc.int/submissions/INDC/Published Documents/Mauritius/1/Final INDC for Mauritius 28 Sept 2015.pdf"/>
    <hyperlink ref="AF27" r:id="rId68" display="http://www4.unfccc.int/submissions/INDC/Published Documents/Mexico/1/MEXICO INDC 03.30.2015.pdf"/>
    <hyperlink ref="AF122" r:id="rId69" display="http://www4.unfccc.int/submissions/indc/Submission Pages/submissions.aspx"/>
    <hyperlink ref="AB158" r:id="rId70" location="_ftn1" display="http://cait.wri.org/indc/ - _ftn1"/>
    <hyperlink ref="AF107" r:id="rId71" display="http://www4.unfccc.int/submissions/INDC/Published Documents/Mongolia/1/150924_INDCs of Mongolia.pdf"/>
    <hyperlink ref="AF95" r:id="rId72" display="http://www4.unfccc.int/submissions/indc/Submission Pages/submissions.aspx"/>
    <hyperlink ref="AF39" r:id="rId73" display="http://www4.unfccc.int/submissions/INDC/Published Documents/Mozambique/1/MOZ_INDC_Final_Version.pdf"/>
    <hyperlink ref="AF31" r:id="rId74" display="http://www4.unfccc.int/submissions/INDC/Published Documents/Myanmar/1/Myanmar's INDC.pdf"/>
    <hyperlink ref="AF94" r:id="rId75" display="http://www4.unfccc.int/submissions/INDC/Published Documents/Namibia/1/INDC of Namibia Final pdf.pdf"/>
    <hyperlink ref="AF77" r:id="rId76" display="http://www4.unfccc.int/submissions/INDC/Published Documents/New Zealand/1/New Zealand INDC 2015.pdf"/>
    <hyperlink ref="AF121" r:id="rId77" display="http://www4.unfccc.int/submissions/INDC/Published Documents/Niger/1/Niger-INDC-versionfinale .pdf"/>
    <hyperlink ref="AF82" r:id="rId78" display="http://www4.unfccc.int/submissions/INDC/Published Documents/Norway/1/Norway INDC 26MAR2015.pdf"/>
    <hyperlink ref="AF83" r:id="rId79" display="http://www4.unfccc.int/submissions/INDC/Published Documents/Oman/1/OMAN INDCs.pdf"/>
    <hyperlink ref="AF123" r:id="rId80" display="http://www4.unfccc.int/submissions/INDC/Published Documents/Papua New Guinea/1/PNG_INDC to the UNFCCC.pdf"/>
    <hyperlink ref="AF91" r:id="rId81" display="http://www4.unfccc.int/submissions/INDC/Published Documents/Paraguay/1/Documento INDC Paraguay 01-10-15.pdf"/>
    <hyperlink ref="AF57" r:id="rId82" display="http://www4.unfccc.int/submissions/INDC/Published Documents/Philippines/1/Philippines - Final INDC submission.pdf"/>
    <hyperlink ref="AF97" r:id="rId83" display="http://www4.unfccc.int/submissions/INDC/Published Documents/Congo/1/INDC_Congo_RAPPORT.pdf"/>
    <hyperlink ref="AF96" r:id="rId84" display="http://www4.unfccc.int/submissions/INDC/Published Documents/Serbia/1/Republic_of_Serbia.pdf"/>
    <hyperlink ref="AF127" r:id="rId85" display="http://www4.unfccc.int/submissions/INDC/Published Documents/Rwanda/1/Rwanda INDC_ 29Sept2015 -final.pdf"/>
    <hyperlink ref="AF151" r:id="rId86" display="http://www4.unfccc.int/submissions/INDC/Published Documents/Samoa/1/Samoa INDC Submission to UNFCCC.doc"/>
    <hyperlink ref="AF159" r:id="rId87" display="http://www4.unfccc.int/submissions/INDC/Published Documents/San Marino/1/SAN MARINO INDC EN.pdf"/>
    <hyperlink ref="AF153" r:id="rId88" display="http://www4.unfccc.int/submissions/INDC/Published Documents/Sao Tome and Principe/1/Short_STP_INDC _Ingles_30.09.pdf"/>
    <hyperlink ref="AF88" r:id="rId89" display="http://www4.unfccc.int/submissions/INDC/Published Documents/Senegal/1/CPDN - S%C3%A9n%C3%A9gal.pdf"/>
    <hyperlink ref="AF144" r:id="rId90" display="http://www4.unfccc.int/submissions/INDC/Published Documents/Seychelles/1/INDC of Seychelles.pdf"/>
    <hyperlink ref="AF120" r:id="rId91" display="http://www4.unfccc.int/submissions/INDC/Published Documents/Sierra Leone/1/- SIERRA LEONE INDC.docx"/>
    <hyperlink ref="AF86" r:id="rId92" display="http://www4.unfccc.int/submissions/INDC/Published Documents/Singapore/1/Singapore INDC.pdf"/>
    <hyperlink ref="AF133" r:id="rId93" display="http://www4.unfccc.int/submissions/INDC/Published Documents/Solomon Islands/1/SOLOMON ISLANDS INDC.pdf"/>
    <hyperlink ref="AF34" r:id="rId94" display="http://www4.unfccc.int/submissions/INDC/Published Documents/South Africa/1/South Africa.pdf"/>
    <hyperlink ref="AF25" r:id="rId95" display="http://www4.unfccc.int/submissions/INDC/Published Documents/Republic of Korea/1/INDC Submission by the Republic of Korea on June 30.pdf"/>
    <hyperlink ref="AF104" r:id="rId96" display="http://www4.unfccc.int/submissions/INDC/Published Documents/Sri Lanka/1/INDCs of Sri Lanka.xps"/>
    <hyperlink ref="AF141" r:id="rId97" display="http://www4.unfccc.int/submissions/INDC/Published Documents/Suriname/1/INDC-2-Suriname 300915.pdf"/>
    <hyperlink ref="AF136" r:id="rId98" display="http://www4.unfccc.int/submissions/INDC/Published Documents/Swaziland/1/Swaziland's INDC.pdf"/>
    <hyperlink ref="AF89" r:id="rId99" display="http://www4.unfccc.int/submissions/INDC/Published Documents/Switzerland/1/15 02 27_INDC Contribution of Switzerland.pdf"/>
    <hyperlink ref="AF113" r:id="rId100" display="http://www4.unfccc.int/submissions/INDC/Published Documents/Tajikistan/1/INDC-TJK final ENG.pdf"/>
    <hyperlink ref="AF36" r:id="rId101" display="http://www4.unfccc.int/submissions/INDC/Published Documents/Thailand/1/Thailand_INDC.pdf"/>
    <hyperlink ref="AF108" r:id="rId102" display="http://www4.unfccc.int/submissions/INDC/Published Documents/Togo/1/CPDN _TOGO.pdf"/>
    <hyperlink ref="AF84" r:id="rId103" display="http://www4.unfccc.int/submissions/INDC/Published Documents/Trinidad and Tobago/1/Trinidad and Tobago INDC.pdf"/>
    <hyperlink ref="AF93" r:id="rId104" display="http://www4.unfccc.int/submissions/INDC/Published Documents/Tunisia/1/INDC-Tunisia-English Version.pdf"/>
    <hyperlink ref="AF35" r:id="rId105" display="http://www4.unfccc.int/submissions/INDC/Published Documents/Turkey/1/The_INDC_of_TURKEY_v.15.19.30.pdf"/>
    <hyperlink ref="AF71" r:id="rId106" display="http://www4.unfccc.int/submissions/INDC/Published Documents/Turkmenistan/1/INDC_Turkmenistan.pdf"/>
    <hyperlink ref="AF75" r:id="rId107" display="http://www4.unfccc.int/submissions/INDC/Published Documents/Uganda/1/INDC Uganda final  14 October  2015.pdf"/>
    <hyperlink ref="AF38" r:id="rId108" display="http://www4.unfccc.int/submissions/INDC/Published Documents/Ukraine/1/150930_Ukraine_INDC.pdf"/>
    <hyperlink ref="AF51" r:id="rId109" display="http://www4.unfccc.int/submissions/INDC/Published Documents/United Arab Emirates/1/UAE INDC - 22 October.pdf"/>
    <hyperlink ref="AF50" r:id="rId110" display="http://www4.unfccc.int/submissions/INDC/Published Documents/United Republic of Tanzania%E2%80%8B/1/INDCs_The United Republic of Tanzania.pdf"/>
    <hyperlink ref="AF15" r:id="rId111" display="http://www4.unfccc.int/submissions/INDC/Published Documents/United States of America/1/U.S. Cover Note INDC and Accompanying Information.pdf"/>
    <hyperlink ref="AF149" r:id="rId112" display="http://www4.unfccc.int/submissions/INDC/Published Documents/Vanuatu/1/VANUATU  INDC UNFCCC Submission.pdf"/>
    <hyperlink ref="AF45" r:id="rId113" display="http://www4.unfccc.int/submissions/INDC/Published Documents/Viet Nam/1/VIETNAM'S INDC.pdf"/>
    <hyperlink ref="AF44" r:id="rId114" display="http://www4.unfccc.int/submissions/INDC/Published Documents/Zambia/1/FINAL+ZAMBIA'S+INDC_1.pdf"/>
    <hyperlink ref="AF81" r:id="rId115" display="http://www4.unfccc.int/submissions/INDC/Published Documents/Zimbabwe/1/Zimbabwe Intended Nationally Determined Contribution 2015.pdf"/>
    <hyperlink ref="AF98" r:id="rId116" display="http://www4.unfccc.int/submissions/INDC/Published Documents/Gabon/1/20150331 INDC Gabon.pdf"/>
    <hyperlink ref="Z37" r:id="rId117"/>
    <hyperlink ref="Z26" r:id="rId118"/>
    <hyperlink ref="Z25" r:id="rId119" location="/profile/South%20Korea"/>
  </hyperlinks>
  <pageMargins left="0.7" right="0.7" top="0.75" bottom="0.75" header="0.3" footer="0.3"/>
  <pageSetup paperSize="9" orientation="portrait" r:id="rId120"/>
  <tableParts count="1">
    <tablePart r:id="rId121"/>
  </tableParts>
  <extLst>
    <ext xmlns:x14="http://schemas.microsoft.com/office/spreadsheetml/2009/9/main" uri="{78C0D931-6437-407d-A8EE-F0AAD7539E65}">
      <x14:conditionalFormattings>
        <x14:conditionalFormatting xmlns:xm="http://schemas.microsoft.com/office/excel/2006/main">
          <x14:cfRule type="dataBar" id="{1F8C6C49-00FE-44E2-85C7-8922F33B6FA3}">
            <x14:dataBar minLength="0" maxLength="100" border="1" gradient="0">
              <x14:cfvo type="num">
                <xm:f>0</xm:f>
              </x14:cfvo>
              <x14:cfvo type="autoMax"/>
              <x14:borderColor theme="8"/>
              <x14:negativeFillColor rgb="FFFF0000"/>
              <x14:axisColor rgb="FF000000"/>
            </x14:dataBar>
          </x14:cfRule>
          <xm:sqref>C14:E159</xm:sqref>
        </x14:conditionalFormatting>
        <x14:conditionalFormatting xmlns:xm="http://schemas.microsoft.com/office/excel/2006/main">
          <x14:cfRule type="expression" priority="63" id="{029009C2-74F2-4C21-BF73-5116AC942673}">
            <xm:f>IF($G14=Data!$B$13,TRUE,FALSE)</xm:f>
            <x14:dxf>
              <fill>
                <patternFill>
                  <bgColor theme="0" tint="-4.9989318521683403E-2"/>
                </patternFill>
              </fill>
            </x14:dxf>
          </x14:cfRule>
          <xm:sqref>M14:M159 R14:R159</xm:sqref>
        </x14:conditionalFormatting>
        <x14:conditionalFormatting xmlns:xm="http://schemas.microsoft.com/office/excel/2006/main">
          <x14:cfRule type="expression" priority="65" id="{BF81B079-E083-49D2-925B-6D5C6134637F}">
            <xm:f>IF($G14=Data!$B$13,FALSE,TRUE)</xm:f>
            <x14:dxf>
              <fill>
                <patternFill>
                  <bgColor theme="0" tint="-4.9989318521683403E-2"/>
                </patternFill>
              </fill>
            </x14:dxf>
          </x14:cfRule>
          <xm:sqref>N14:O159 S14:T159 K14:K159</xm:sqref>
        </x14:conditionalFormatting>
        <x14:conditionalFormatting xmlns:xm="http://schemas.microsoft.com/office/excel/2006/main">
          <x14:cfRule type="expression" priority="68" id="{B34B1C1B-9636-4B4F-9D2A-17EB06ADCB80}">
            <xm:f>IF($G14=Data!$B$14,TRUE,FALSE)</xm:f>
            <x14:dxf>
              <fill>
                <patternFill>
                  <bgColor theme="7" tint="0.79998168889431442"/>
                </patternFill>
              </fill>
            </x14:dxf>
          </x14:cfRule>
          <xm:sqref>I14:J159</xm:sqref>
        </x14:conditionalFormatting>
        <x14:conditionalFormatting xmlns:xm="http://schemas.microsoft.com/office/excel/2006/main">
          <x14:cfRule type="cellIs" priority="69" operator="equal" id="{ED0989D0-8436-4094-8F4F-E1297EB2E592}">
            <xm:f>Data!$B$11</xm:f>
            <x14:dxf>
              <font>
                <color theme="1"/>
              </font>
              <fill>
                <patternFill>
                  <bgColor theme="0" tint="-0.24994659260841701"/>
                </patternFill>
              </fill>
            </x14:dxf>
          </x14:cfRule>
          <xm:sqref>G14:G159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Data!$B$11:$B$14</xm:f>
          </x14:formula1>
          <xm:sqref>G14:G130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M4334"/>
  <sheetViews>
    <sheetView tabSelected="1" topLeftCell="B1" zoomScaleNormal="100" workbookViewId="0">
      <selection activeCell="E8" sqref="E8"/>
    </sheetView>
  </sheetViews>
  <sheetFormatPr baseColWidth="10" defaultColWidth="11.41796875" defaultRowHeight="14.4"/>
  <cols>
    <col min="1" max="1" width="2.15625" style="1" customWidth="1"/>
    <col min="2" max="2" width="32.41796875" style="1" bestFit="1" customWidth="1"/>
    <col min="3" max="3" width="5.83984375" style="1" customWidth="1"/>
    <col min="4" max="4" width="35.578125" style="1" bestFit="1" customWidth="1"/>
    <col min="5" max="11" width="12.578125" style="1" customWidth="1"/>
    <col min="12" max="13" width="11.83984375" style="1" bestFit="1" customWidth="1"/>
    <col min="14" max="14" width="5.68359375" style="1" customWidth="1"/>
    <col min="15" max="15" width="25.41796875" style="1" bestFit="1" customWidth="1"/>
    <col min="16" max="16" width="7.26171875" style="1" bestFit="1" customWidth="1"/>
    <col min="17" max="17" width="12.15625" style="1" bestFit="1" customWidth="1"/>
    <col min="18" max="18" width="13.26171875" style="1" bestFit="1" customWidth="1"/>
    <col min="19" max="19" width="3.26171875" style="1" customWidth="1"/>
    <col min="20" max="20" width="19.83984375" style="1" bestFit="1" customWidth="1"/>
    <col min="21" max="21" width="9.578125" style="1" customWidth="1"/>
    <col min="22" max="22" width="14.68359375" style="1" bestFit="1" customWidth="1"/>
    <col min="23" max="23" width="7.26171875" style="1" customWidth="1"/>
    <col min="24" max="24" width="11" style="1" customWidth="1"/>
    <col min="25" max="25" width="20.578125" style="1" customWidth="1"/>
    <col min="26" max="26" width="30.68359375" style="1" bestFit="1" customWidth="1"/>
    <col min="27" max="28" width="7.26171875" style="1" bestFit="1" customWidth="1"/>
    <col min="29" max="29" width="9.26171875" style="1" customWidth="1"/>
    <col min="30" max="35" width="7.26171875" style="1" bestFit="1" customWidth="1"/>
    <col min="36" max="40" width="8.26171875" style="1" bestFit="1" customWidth="1"/>
    <col min="41" max="16384" width="11.41796875" style="1"/>
  </cols>
  <sheetData>
    <row r="1" spans="1:39" s="6" customFormat="1" ht="11.25" customHeight="1">
      <c r="A1" s="81"/>
      <c r="C1" s="8"/>
      <c r="D1" s="8"/>
      <c r="E1" s="8"/>
      <c r="F1" s="8"/>
      <c r="G1" s="8"/>
      <c r="H1" s="8"/>
      <c r="I1" s="8"/>
      <c r="J1" s="8"/>
      <c r="K1" s="8"/>
      <c r="N1" s="8"/>
      <c r="O1" s="8"/>
      <c r="P1" s="8"/>
      <c r="Q1" s="10"/>
      <c r="R1" s="11"/>
      <c r="S1" s="8"/>
    </row>
    <row r="2" spans="1:39" s="12" customFormat="1" ht="22.2">
      <c r="A2" s="82"/>
      <c r="B2" s="12" t="s">
        <v>348</v>
      </c>
      <c r="C2" s="14"/>
      <c r="D2" s="14"/>
      <c r="E2" s="14"/>
      <c r="F2" s="14"/>
      <c r="G2" s="14"/>
      <c r="H2" s="14"/>
      <c r="I2" s="14"/>
      <c r="J2" s="14"/>
      <c r="K2" s="14"/>
      <c r="N2" s="14"/>
      <c r="O2" s="14"/>
      <c r="P2" s="14"/>
      <c r="Q2" s="16"/>
      <c r="R2" s="17"/>
      <c r="S2" s="14"/>
    </row>
    <row r="3" spans="1:39" s="6" customFormat="1" ht="11.25" customHeight="1">
      <c r="A3" s="81"/>
      <c r="C3" s="8"/>
      <c r="D3" s="8"/>
      <c r="E3" s="8"/>
      <c r="F3" s="8"/>
      <c r="G3" s="8"/>
      <c r="H3" s="8"/>
      <c r="I3" s="8"/>
      <c r="J3" s="8"/>
      <c r="K3" s="8"/>
      <c r="N3" s="8"/>
      <c r="O3" s="8"/>
      <c r="P3" s="8"/>
      <c r="Q3" s="10"/>
      <c r="R3" s="11"/>
      <c r="S3" s="8"/>
    </row>
    <row r="4" spans="1:39" s="93" customFormat="1" ht="4.2">
      <c r="A4" s="92"/>
      <c r="C4" s="94"/>
      <c r="D4" s="94"/>
      <c r="E4" s="94"/>
      <c r="F4" s="94"/>
      <c r="G4" s="94"/>
      <c r="H4" s="94"/>
      <c r="I4" s="94"/>
      <c r="J4" s="94"/>
      <c r="K4" s="94"/>
      <c r="N4" s="94"/>
      <c r="O4" s="94"/>
      <c r="P4" s="94"/>
      <c r="Q4" s="96"/>
      <c r="R4" s="95"/>
      <c r="S4" s="94"/>
    </row>
    <row r="5" spans="1:39" s="98" customFormat="1" ht="18.899999999999999">
      <c r="A5" s="97"/>
      <c r="B5" s="98" t="s">
        <v>378</v>
      </c>
      <c r="C5" s="99"/>
      <c r="D5" s="99"/>
      <c r="E5" s="99"/>
      <c r="F5" s="99"/>
      <c r="G5" s="99"/>
      <c r="H5" s="99"/>
      <c r="I5" s="99"/>
      <c r="J5" s="99"/>
      <c r="K5" s="99"/>
      <c r="N5" s="99"/>
      <c r="O5" s="99"/>
      <c r="P5" s="99"/>
      <c r="Q5" s="101"/>
      <c r="R5" s="100"/>
      <c r="S5" s="99"/>
    </row>
    <row r="6" spans="1:39" s="103" customFormat="1" ht="4.5" thickBot="1">
      <c r="A6" s="102"/>
      <c r="C6" s="104"/>
      <c r="D6" s="104"/>
      <c r="E6" s="104"/>
      <c r="F6" s="104"/>
      <c r="G6" s="104"/>
      <c r="H6" s="104"/>
      <c r="I6" s="104"/>
      <c r="J6" s="104"/>
      <c r="K6" s="104"/>
      <c r="N6" s="104"/>
      <c r="O6" s="104"/>
      <c r="P6" s="104"/>
      <c r="Q6" s="106"/>
      <c r="R6" s="105"/>
      <c r="S6" s="104"/>
    </row>
    <row r="8" spans="1:39" s="151" customFormat="1" ht="13.8">
      <c r="B8" s="4" t="s">
        <v>268</v>
      </c>
      <c r="D8" s="4" t="s">
        <v>409</v>
      </c>
      <c r="E8" s="152" t="s">
        <v>470</v>
      </c>
      <c r="L8" s="4" t="s">
        <v>410</v>
      </c>
      <c r="O8" s="4" t="s">
        <v>482</v>
      </c>
      <c r="Q8" s="152" t="s">
        <v>405</v>
      </c>
      <c r="R8" s="153"/>
      <c r="T8" s="4" t="s">
        <v>418</v>
      </c>
      <c r="V8" s="152" t="s">
        <v>487</v>
      </c>
      <c r="W8" s="153"/>
      <c r="Y8" s="151" t="s">
        <v>519</v>
      </c>
      <c r="Z8" s="4" t="s">
        <v>520</v>
      </c>
      <c r="AC8" s="152" t="s">
        <v>521</v>
      </c>
    </row>
    <row r="9" spans="1:39">
      <c r="E9" s="166">
        <v>1990</v>
      </c>
      <c r="F9" s="166">
        <v>1995</v>
      </c>
      <c r="G9" s="166">
        <v>2000</v>
      </c>
      <c r="H9" s="166">
        <v>2005</v>
      </c>
      <c r="I9" s="166">
        <v>2010</v>
      </c>
      <c r="J9" s="166">
        <v>2011</v>
      </c>
      <c r="K9" s="166">
        <v>2012</v>
      </c>
      <c r="Q9" s="129"/>
      <c r="R9" s="129"/>
    </row>
    <row r="10" spans="1:39" s="236" customFormat="1" ht="57.6">
      <c r="D10" s="235" t="s">
        <v>471</v>
      </c>
      <c r="E10" s="235" t="s">
        <v>473</v>
      </c>
      <c r="F10" s="235" t="s">
        <v>474</v>
      </c>
      <c r="G10" s="235" t="s">
        <v>475</v>
      </c>
      <c r="H10" s="235" t="s">
        <v>476</v>
      </c>
      <c r="I10" s="235" t="s">
        <v>477</v>
      </c>
      <c r="J10" s="235" t="s">
        <v>478</v>
      </c>
      <c r="K10" s="235" t="s">
        <v>479</v>
      </c>
      <c r="L10" s="234" t="s">
        <v>480</v>
      </c>
      <c r="M10" s="234" t="s">
        <v>481</v>
      </c>
      <c r="O10" s="233" t="s">
        <v>282</v>
      </c>
      <c r="P10" s="233" t="s">
        <v>380</v>
      </c>
      <c r="Q10" s="233" t="s">
        <v>406</v>
      </c>
      <c r="R10" s="233" t="s">
        <v>407</v>
      </c>
      <c r="T10" s="230" t="s">
        <v>412</v>
      </c>
      <c r="U10" s="230" t="s">
        <v>413</v>
      </c>
      <c r="V10" s="230" t="s">
        <v>414</v>
      </c>
      <c r="W10" s="230" t="s">
        <v>380</v>
      </c>
      <c r="X10" s="230" t="s">
        <v>483</v>
      </c>
      <c r="Z10" s="230" t="s">
        <v>414</v>
      </c>
      <c r="AA10" s="230">
        <v>2000</v>
      </c>
      <c r="AB10" s="230">
        <v>2005</v>
      </c>
      <c r="AC10" s="230">
        <v>2010</v>
      </c>
      <c r="AD10" s="230">
        <v>2020</v>
      </c>
      <c r="AE10" s="230">
        <v>2025</v>
      </c>
      <c r="AF10" s="230">
        <v>2030</v>
      </c>
      <c r="AG10" s="230">
        <v>2040</v>
      </c>
      <c r="AH10" s="230">
        <v>2050</v>
      </c>
      <c r="AI10" s="230">
        <v>2060</v>
      </c>
      <c r="AJ10" s="230">
        <v>2070</v>
      </c>
      <c r="AK10" s="230">
        <v>2080</v>
      </c>
      <c r="AL10" s="230">
        <v>2090</v>
      </c>
      <c r="AM10" s="230">
        <v>2100</v>
      </c>
    </row>
    <row r="11" spans="1:39">
      <c r="B11" s="2" t="s">
        <v>347</v>
      </c>
      <c r="D11" s="160" t="s">
        <v>472</v>
      </c>
      <c r="E11" s="160">
        <v>38232.170060000004</v>
      </c>
      <c r="F11" s="160">
        <v>39040.328229999999</v>
      </c>
      <c r="G11" s="160">
        <v>40563.436999999998</v>
      </c>
      <c r="H11" s="160">
        <v>47216.058669999999</v>
      </c>
      <c r="I11" s="160">
        <v>50911.113680000002</v>
      </c>
      <c r="J11" s="160">
        <v>52790.527000000002</v>
      </c>
      <c r="K11" s="160">
        <v>53526.302830000001</v>
      </c>
      <c r="L11" s="161">
        <f t="shared" ref="L11:M30" si="0">($K11-$H11)/($K$10-$H$10)*(L$10-$K$10)+$H11</f>
        <v>58935.083538571431</v>
      </c>
      <c r="M11" s="161">
        <f t="shared" si="0"/>
        <v>63442.400795714289</v>
      </c>
      <c r="O11" s="163" t="s">
        <v>2</v>
      </c>
      <c r="P11" s="163">
        <v>1990</v>
      </c>
      <c r="Q11" s="164">
        <v>0</v>
      </c>
      <c r="R11" s="164">
        <v>0</v>
      </c>
      <c r="T11" s="165" t="s">
        <v>40</v>
      </c>
      <c r="U11" s="165" t="s">
        <v>415</v>
      </c>
      <c r="V11" s="165" t="s">
        <v>416</v>
      </c>
      <c r="W11" s="165">
        <v>2030</v>
      </c>
      <c r="X11" s="165">
        <v>3858.52</v>
      </c>
      <c r="Z11" s="232" t="s">
        <v>515</v>
      </c>
      <c r="AA11" s="237">
        <v>39.902580826666664</v>
      </c>
      <c r="AB11" s="237">
        <v>44.936188659999999</v>
      </c>
      <c r="AC11" s="237">
        <v>48.135097946666669</v>
      </c>
      <c r="AD11" s="237">
        <v>47.395384866666667</v>
      </c>
      <c r="AE11" s="238"/>
      <c r="AF11" s="237">
        <v>38.389604003333332</v>
      </c>
      <c r="AG11" s="237">
        <v>27.38206383</v>
      </c>
      <c r="AH11" s="237">
        <v>20.075383070000001</v>
      </c>
      <c r="AI11" s="237">
        <v>14.299074153333333</v>
      </c>
      <c r="AJ11" s="237">
        <v>9.118312706666666</v>
      </c>
      <c r="AK11" s="237">
        <v>6.9340759633333331</v>
      </c>
      <c r="AL11" s="237">
        <v>5.2853476333333331</v>
      </c>
      <c r="AM11" s="237">
        <v>4.4862706466666662</v>
      </c>
    </row>
    <row r="12" spans="1:39" ht="15" customHeight="1">
      <c r="B12" s="2" t="s">
        <v>279</v>
      </c>
      <c r="D12" s="140" t="s">
        <v>58</v>
      </c>
      <c r="E12" s="140">
        <v>3892.6751600000002</v>
      </c>
      <c r="F12" s="140">
        <v>5042.3491199999999</v>
      </c>
      <c r="G12" s="140">
        <v>5082.3255999999992</v>
      </c>
      <c r="H12" s="140">
        <v>7803.5355999999992</v>
      </c>
      <c r="I12" s="140">
        <v>11183.810599999999</v>
      </c>
      <c r="J12" s="140">
        <v>12064.26</v>
      </c>
      <c r="K12" s="140">
        <v>12454.71061</v>
      </c>
      <c r="L12" s="161">
        <f t="shared" si="0"/>
        <v>16441.432047142858</v>
      </c>
      <c r="M12" s="161">
        <f t="shared" si="0"/>
        <v>19763.699911428572</v>
      </c>
      <c r="O12" s="163" t="s">
        <v>7</v>
      </c>
      <c r="P12" s="163">
        <v>1990</v>
      </c>
      <c r="Q12" s="164">
        <v>14.295999999999999</v>
      </c>
      <c r="R12" s="164">
        <v>5.62</v>
      </c>
      <c r="T12" s="162" t="s">
        <v>48</v>
      </c>
      <c r="U12" s="162" t="s">
        <v>415</v>
      </c>
      <c r="V12" s="162" t="s">
        <v>416</v>
      </c>
      <c r="W12" s="162">
        <v>2030</v>
      </c>
      <c r="X12" s="162">
        <v>1849.89</v>
      </c>
      <c r="Z12" s="232" t="s">
        <v>516</v>
      </c>
      <c r="AA12" s="237">
        <v>39.912865326666669</v>
      </c>
      <c r="AB12" s="237">
        <v>44.747743909999997</v>
      </c>
      <c r="AC12" s="237">
        <v>46.317828213333328</v>
      </c>
      <c r="AD12" s="237">
        <v>49.426362786666665</v>
      </c>
      <c r="AE12" s="238"/>
      <c r="AF12" s="237">
        <v>53.265247310000007</v>
      </c>
      <c r="AG12" s="237">
        <v>54.718474826666665</v>
      </c>
      <c r="AH12" s="237">
        <v>53.664288533333327</v>
      </c>
      <c r="AI12" s="237">
        <v>47.068861933333331</v>
      </c>
      <c r="AJ12" s="237">
        <v>37.913486670000005</v>
      </c>
      <c r="AK12" s="237">
        <v>26.198056863333331</v>
      </c>
      <c r="AL12" s="237">
        <v>26.114165446666668</v>
      </c>
      <c r="AM12" s="237">
        <v>26.030644746666667</v>
      </c>
    </row>
    <row r="13" spans="1:39">
      <c r="B13" s="2" t="s">
        <v>280</v>
      </c>
      <c r="D13" s="140" t="s">
        <v>403</v>
      </c>
      <c r="E13" s="140">
        <v>6136.0934999999999</v>
      </c>
      <c r="F13" s="140">
        <v>6365.2965999999997</v>
      </c>
      <c r="G13" s="140">
        <v>6969.1237999999994</v>
      </c>
      <c r="H13" s="140">
        <v>7182.8084000000008</v>
      </c>
      <c r="I13" s="140">
        <v>6713.34897</v>
      </c>
      <c r="J13" s="140">
        <v>6571.65398</v>
      </c>
      <c r="K13" s="140">
        <v>6343.84051</v>
      </c>
      <c r="L13" s="161">
        <f t="shared" si="0"/>
        <v>5624.7251757142849</v>
      </c>
      <c r="M13" s="161">
        <f t="shared" si="0"/>
        <v>5025.4623971428555</v>
      </c>
      <c r="O13" s="163" t="s">
        <v>8</v>
      </c>
      <c r="P13" s="163">
        <v>1990</v>
      </c>
      <c r="Q13" s="164">
        <v>265.35700000000003</v>
      </c>
      <c r="R13" s="164">
        <v>66.766000000000005</v>
      </c>
      <c r="T13" s="165" t="s">
        <v>58</v>
      </c>
      <c r="U13" s="165" t="s">
        <v>415</v>
      </c>
      <c r="V13" s="165" t="s">
        <v>416</v>
      </c>
      <c r="W13" s="165">
        <v>2030</v>
      </c>
      <c r="X13" s="165">
        <v>32828.5</v>
      </c>
      <c r="Z13" s="232" t="s">
        <v>517</v>
      </c>
      <c r="AA13" s="237">
        <v>39.909352896666668</v>
      </c>
      <c r="AB13" s="237">
        <v>45.049980979999994</v>
      </c>
      <c r="AC13" s="237">
        <v>46.322023376666657</v>
      </c>
      <c r="AD13" s="237">
        <v>45.774764649999995</v>
      </c>
      <c r="AE13" s="238"/>
      <c r="AF13" s="237">
        <v>46.863919433333336</v>
      </c>
      <c r="AG13" s="237">
        <v>52.890637006666665</v>
      </c>
      <c r="AH13" s="237">
        <v>59.937080816666665</v>
      </c>
      <c r="AI13" s="237">
        <v>67.827110346666672</v>
      </c>
      <c r="AJ13" s="237">
        <v>75.046887576666663</v>
      </c>
      <c r="AK13" s="237">
        <v>78.544161503333328</v>
      </c>
      <c r="AL13" s="237">
        <v>65.90835805333333</v>
      </c>
      <c r="AM13" s="237">
        <v>62.988834389999994</v>
      </c>
    </row>
    <row r="14" spans="1:39">
      <c r="B14" s="2" t="s">
        <v>281</v>
      </c>
      <c r="D14" s="158" t="s">
        <v>75</v>
      </c>
      <c r="E14" s="140">
        <v>5636.9334699999999</v>
      </c>
      <c r="F14" s="140">
        <v>5292.0785700000006</v>
      </c>
      <c r="G14" s="140">
        <v>5103.2817500000001</v>
      </c>
      <c r="H14" s="140">
        <v>5163.8794699999999</v>
      </c>
      <c r="I14" s="140">
        <v>4834.1567800000003</v>
      </c>
      <c r="J14" s="140">
        <v>4705.8241699999999</v>
      </c>
      <c r="K14" s="140">
        <v>4680.7185899999995</v>
      </c>
      <c r="L14" s="161">
        <f t="shared" si="0"/>
        <v>4266.5806928571419</v>
      </c>
      <c r="M14" s="161">
        <f t="shared" si="0"/>
        <v>3921.4657785714276</v>
      </c>
      <c r="O14" s="163" t="s">
        <v>316</v>
      </c>
      <c r="P14" s="163">
        <v>1990</v>
      </c>
      <c r="Q14" s="164">
        <v>43.728999999999999</v>
      </c>
      <c r="R14" s="164">
        <v>15.989000000000001</v>
      </c>
      <c r="T14" s="162" t="s">
        <v>95</v>
      </c>
      <c r="U14" s="162" t="s">
        <v>415</v>
      </c>
      <c r="V14" s="162" t="s">
        <v>416</v>
      </c>
      <c r="W14" s="162">
        <v>2030</v>
      </c>
      <c r="X14" s="162">
        <v>13123.55</v>
      </c>
      <c r="Z14" s="232" t="s">
        <v>518</v>
      </c>
      <c r="AA14" s="237">
        <v>39.910078076666665</v>
      </c>
      <c r="AB14" s="237">
        <v>45.672153909999999</v>
      </c>
      <c r="AC14" s="237">
        <v>49.613989636666659</v>
      </c>
      <c r="AD14" s="237">
        <v>61.073322810000008</v>
      </c>
      <c r="AE14" s="238"/>
      <c r="AF14" s="237">
        <v>70.885803876666671</v>
      </c>
      <c r="AG14" s="237">
        <v>84.199590816666671</v>
      </c>
      <c r="AH14" s="237">
        <v>99.107412153333328</v>
      </c>
      <c r="AI14" s="237">
        <v>113.27027432</v>
      </c>
      <c r="AJ14" s="237">
        <v>122.73538193999998</v>
      </c>
      <c r="AK14" s="237">
        <v>128.97325823333333</v>
      </c>
      <c r="AL14" s="237">
        <v>133.54161888666667</v>
      </c>
      <c r="AM14" s="237">
        <v>135.23928728999999</v>
      </c>
    </row>
    <row r="15" spans="1:39">
      <c r="D15" s="140" t="s">
        <v>95</v>
      </c>
      <c r="E15" s="140">
        <v>1387.3718200000001</v>
      </c>
      <c r="F15" s="140">
        <v>1651.5030099999999</v>
      </c>
      <c r="G15" s="140">
        <v>1885.1890000000001</v>
      </c>
      <c r="H15" s="140">
        <v>2117.4605899999997</v>
      </c>
      <c r="I15" s="140">
        <v>2771.4567599999996</v>
      </c>
      <c r="J15" s="140">
        <v>2828.8458300000002</v>
      </c>
      <c r="K15" s="140">
        <v>3002.8949300000004</v>
      </c>
      <c r="L15" s="161">
        <f t="shared" si="0"/>
        <v>3761.8386500000011</v>
      </c>
      <c r="M15" s="161">
        <f t="shared" si="0"/>
        <v>4394.2917500000021</v>
      </c>
      <c r="O15" s="163" t="s">
        <v>381</v>
      </c>
      <c r="P15" s="163">
        <v>1990</v>
      </c>
      <c r="Q15" s="164">
        <v>1.0620000000000001</v>
      </c>
      <c r="R15" s="164">
        <v>0.59899999999999998</v>
      </c>
      <c r="T15" s="165" t="s">
        <v>99</v>
      </c>
      <c r="U15" s="165" t="s">
        <v>415</v>
      </c>
      <c r="V15" s="165" t="s">
        <v>416</v>
      </c>
      <c r="W15" s="165">
        <v>2030</v>
      </c>
      <c r="X15" s="165">
        <v>4687.1499999999996</v>
      </c>
      <c r="Z15" s="242" t="s">
        <v>523</v>
      </c>
      <c r="AA15" s="243">
        <v>40.56</v>
      </c>
      <c r="AB15" s="243">
        <v>47.216000000000001</v>
      </c>
      <c r="AC15" s="243">
        <v>50.911000000000001</v>
      </c>
      <c r="AD15" s="243"/>
      <c r="AE15" s="244">
        <f>'INDC Analysis'!$D$2</f>
        <v>55.2</v>
      </c>
      <c r="AF15" s="244">
        <f>'INDC Analysis'!$E$2</f>
        <v>56.7</v>
      </c>
      <c r="AG15" s="241"/>
      <c r="AH15" s="241"/>
      <c r="AI15" s="241"/>
      <c r="AJ15" s="241"/>
      <c r="AK15" s="241"/>
      <c r="AL15" s="241"/>
      <c r="AM15" s="241"/>
    </row>
    <row r="16" spans="1:39" s="3" customFormat="1">
      <c r="C16" s="1"/>
      <c r="D16" s="140" t="s">
        <v>40</v>
      </c>
      <c r="E16" s="140">
        <v>1606.2093300000001</v>
      </c>
      <c r="F16" s="140">
        <v>1574.4456299999999</v>
      </c>
      <c r="G16" s="140">
        <v>1222.6304299999999</v>
      </c>
      <c r="H16" s="140">
        <v>2386.43968</v>
      </c>
      <c r="I16" s="140">
        <v>2902.24262</v>
      </c>
      <c r="J16" s="140">
        <v>2953.04052</v>
      </c>
      <c r="K16" s="140">
        <v>2989.4179599999998</v>
      </c>
      <c r="L16" s="161">
        <f t="shared" si="0"/>
        <v>3506.2564857142852</v>
      </c>
      <c r="M16" s="161">
        <f t="shared" si="0"/>
        <v>3936.9552571428567</v>
      </c>
      <c r="N16" s="1"/>
      <c r="O16" s="163" t="s">
        <v>14</v>
      </c>
      <c r="P16" s="163">
        <v>1990</v>
      </c>
      <c r="Q16" s="164">
        <v>0</v>
      </c>
      <c r="R16" s="164">
        <v>129.48099999999999</v>
      </c>
      <c r="S16" s="1"/>
      <c r="T16" s="162" t="s">
        <v>283</v>
      </c>
      <c r="U16" s="162" t="s">
        <v>415</v>
      </c>
      <c r="V16" s="162" t="s">
        <v>416</v>
      </c>
      <c r="W16" s="162">
        <v>2030</v>
      </c>
      <c r="X16" s="162">
        <v>3910.74</v>
      </c>
      <c r="Y16" s="1"/>
      <c r="Z16" s="231" t="s">
        <v>522</v>
      </c>
      <c r="AA16" s="239">
        <v>40.56</v>
      </c>
      <c r="AB16" s="239">
        <v>47.216000000000001</v>
      </c>
      <c r="AC16" s="239">
        <v>50.911000000000001</v>
      </c>
      <c r="AD16" s="239"/>
      <c r="AE16" s="240">
        <f>'INDC Analysis'!$D$5/1000</f>
        <v>56.157862164794004</v>
      </c>
      <c r="AF16" s="240">
        <f>'INDC Analysis'!$E$5/1000</f>
        <v>57.922899305099286</v>
      </c>
      <c r="AG16" s="241"/>
      <c r="AH16" s="241"/>
      <c r="AI16" s="241"/>
      <c r="AJ16" s="241"/>
      <c r="AK16" s="241"/>
      <c r="AL16" s="241"/>
      <c r="AM16" s="241"/>
    </row>
    <row r="17" spans="4:24">
      <c r="D17" s="140" t="s">
        <v>283</v>
      </c>
      <c r="E17" s="140">
        <v>3593.5819200000001</v>
      </c>
      <c r="F17" s="140">
        <v>2645.1446900000001</v>
      </c>
      <c r="G17" s="140">
        <v>2771.2220000000002</v>
      </c>
      <c r="H17" s="140">
        <v>2527.1721699999998</v>
      </c>
      <c r="I17" s="140">
        <v>2603.2896299999998</v>
      </c>
      <c r="J17" s="140">
        <v>2777.7243100000001</v>
      </c>
      <c r="K17" s="140">
        <v>2803.39849</v>
      </c>
      <c r="L17" s="161">
        <f t="shared" si="0"/>
        <v>3040.1639071428572</v>
      </c>
      <c r="M17" s="161">
        <f t="shared" si="0"/>
        <v>3237.4684214285717</v>
      </c>
      <c r="O17" s="163" t="s">
        <v>15</v>
      </c>
      <c r="P17" s="163">
        <v>1990</v>
      </c>
      <c r="Q17" s="164">
        <v>13.241</v>
      </c>
      <c r="R17" s="164">
        <v>4.0629999999999997</v>
      </c>
      <c r="T17" s="165" t="s">
        <v>417</v>
      </c>
      <c r="U17" s="165" t="s">
        <v>415</v>
      </c>
      <c r="V17" s="165" t="s">
        <v>416</v>
      </c>
      <c r="W17" s="165">
        <v>2030</v>
      </c>
      <c r="X17" s="165">
        <v>2641.9</v>
      </c>
    </row>
    <row r="18" spans="4:24">
      <c r="D18" s="140" t="s">
        <v>99</v>
      </c>
      <c r="E18" s="140">
        <v>1304.6760300000001</v>
      </c>
      <c r="F18" s="140">
        <v>1421.6409099999998</v>
      </c>
      <c r="G18" s="140">
        <v>1406.1945900000001</v>
      </c>
      <c r="H18" s="140">
        <v>1439.90516</v>
      </c>
      <c r="I18" s="140">
        <v>1350.4279099999999</v>
      </c>
      <c r="J18" s="140">
        <v>1396.7672600000001</v>
      </c>
      <c r="K18" s="140">
        <v>1478.85888</v>
      </c>
      <c r="L18" s="161">
        <f t="shared" si="0"/>
        <v>1512.2477828571427</v>
      </c>
      <c r="M18" s="161">
        <f t="shared" si="0"/>
        <v>1540.0718685714285</v>
      </c>
      <c r="N18" s="3"/>
      <c r="O18" s="163" t="s">
        <v>18</v>
      </c>
      <c r="P18" s="163">
        <v>1990</v>
      </c>
      <c r="Q18" s="164">
        <v>488.13400000000001</v>
      </c>
      <c r="R18" s="164">
        <v>427.25099999999998</v>
      </c>
      <c r="S18" s="3"/>
      <c r="T18" s="162" t="s">
        <v>403</v>
      </c>
      <c r="U18" s="162" t="s">
        <v>415</v>
      </c>
      <c r="V18" s="162" t="s">
        <v>416</v>
      </c>
      <c r="W18" s="162">
        <v>2030</v>
      </c>
      <c r="X18" s="162">
        <v>21355.13</v>
      </c>
    </row>
    <row r="19" spans="4:24">
      <c r="D19" s="159" t="s">
        <v>423</v>
      </c>
      <c r="E19" s="140">
        <v>677.71812</v>
      </c>
      <c r="F19" s="140">
        <v>741.51563999999996</v>
      </c>
      <c r="G19" s="140">
        <v>838.52955000000009</v>
      </c>
      <c r="H19" s="140">
        <v>961.74026000000003</v>
      </c>
      <c r="I19" s="140">
        <v>1116.9482600000001</v>
      </c>
      <c r="J19" s="140">
        <v>1157.1648600000001</v>
      </c>
      <c r="K19" s="140">
        <v>1192.8593899999998</v>
      </c>
      <c r="L19" s="161">
        <f t="shared" si="0"/>
        <v>1390.9615014285712</v>
      </c>
      <c r="M19" s="161">
        <f t="shared" si="0"/>
        <v>1556.0465942857138</v>
      </c>
      <c r="O19" s="163" t="s">
        <v>306</v>
      </c>
      <c r="P19" s="163">
        <v>1990</v>
      </c>
      <c r="Q19" s="164">
        <v>238.41800000000001</v>
      </c>
      <c r="R19" s="164">
        <v>223.054</v>
      </c>
    </row>
    <row r="20" spans="4:24">
      <c r="D20" s="140" t="s">
        <v>48</v>
      </c>
      <c r="E20" s="140">
        <v>608.68499999999995</v>
      </c>
      <c r="F20" s="140">
        <v>836.02562999999998</v>
      </c>
      <c r="G20" s="140">
        <v>760.64300000000003</v>
      </c>
      <c r="H20" s="140">
        <v>849.79873999999995</v>
      </c>
      <c r="I20" s="140">
        <v>764.13768000000005</v>
      </c>
      <c r="J20" s="140">
        <v>1033.48198</v>
      </c>
      <c r="K20" s="140">
        <v>1027.06385</v>
      </c>
      <c r="L20" s="161">
        <f t="shared" si="0"/>
        <v>1179.0053728571429</v>
      </c>
      <c r="M20" s="161">
        <f t="shared" si="0"/>
        <v>1305.6233085714287</v>
      </c>
      <c r="O20" s="163" t="s">
        <v>21</v>
      </c>
      <c r="P20" s="163">
        <v>1990</v>
      </c>
      <c r="Q20" s="164">
        <v>60.947000000000003</v>
      </c>
      <c r="R20" s="164">
        <v>11.946999999999999</v>
      </c>
    </row>
    <row r="21" spans="4:24">
      <c r="D21" s="157" t="s">
        <v>284</v>
      </c>
      <c r="E21" s="140">
        <v>1256.07403</v>
      </c>
      <c r="F21" s="140">
        <v>1131.7187699999999</v>
      </c>
      <c r="G21" s="140">
        <v>1016.29555</v>
      </c>
      <c r="H21" s="140">
        <v>981.28768000000002</v>
      </c>
      <c r="I21" s="140">
        <v>948.00675000000001</v>
      </c>
      <c r="J21" s="140">
        <v>929.54025999999999</v>
      </c>
      <c r="K21" s="140">
        <v>951.71670999999992</v>
      </c>
      <c r="L21" s="161">
        <f t="shared" si="0"/>
        <v>926.37016428571417</v>
      </c>
      <c r="M21" s="161">
        <f t="shared" si="0"/>
        <v>905.24804285714265</v>
      </c>
      <c r="O21" s="163" t="s">
        <v>382</v>
      </c>
      <c r="P21" s="163">
        <v>1990</v>
      </c>
      <c r="Q21" s="164">
        <v>6.2290000000000001</v>
      </c>
      <c r="R21" s="164">
        <v>5.7389999999999999</v>
      </c>
    </row>
    <row r="22" spans="4:24">
      <c r="D22" s="140" t="s">
        <v>385</v>
      </c>
      <c r="E22" s="140">
        <v>1376.92173</v>
      </c>
      <c r="F22" s="140">
        <v>1232.29989</v>
      </c>
      <c r="G22" s="140">
        <v>861.82270999999992</v>
      </c>
      <c r="H22" s="140">
        <v>794.52821999999992</v>
      </c>
      <c r="I22" s="140">
        <v>799.22867000000008</v>
      </c>
      <c r="J22" s="140">
        <v>800.75693999999999</v>
      </c>
      <c r="K22" s="140">
        <v>802.2713</v>
      </c>
      <c r="L22" s="161">
        <f t="shared" si="0"/>
        <v>808.90822571428578</v>
      </c>
      <c r="M22" s="161">
        <f t="shared" si="0"/>
        <v>814.43899714285726</v>
      </c>
      <c r="O22" s="163" t="s">
        <v>319</v>
      </c>
      <c r="P22" s="163">
        <v>1990</v>
      </c>
      <c r="Q22" s="164">
        <v>17.556000000000001</v>
      </c>
      <c r="R22" s="164">
        <v>7.2389999999999999</v>
      </c>
    </row>
    <row r="23" spans="4:24">
      <c r="D23" s="140" t="s">
        <v>96</v>
      </c>
      <c r="E23" s="140">
        <v>1165.1134099999999</v>
      </c>
      <c r="F23" s="140">
        <v>1315.5706699999998</v>
      </c>
      <c r="G23" s="140">
        <v>622.46465000000001</v>
      </c>
      <c r="H23" s="140">
        <v>1171.04259</v>
      </c>
      <c r="I23" s="140">
        <v>744.79002000000003</v>
      </c>
      <c r="J23" s="140">
        <v>763.55316000000005</v>
      </c>
      <c r="K23" s="140">
        <v>780.55075999999997</v>
      </c>
      <c r="L23" s="161">
        <f t="shared" si="0"/>
        <v>445.84347714285707</v>
      </c>
      <c r="M23" s="161">
        <f t="shared" si="0"/>
        <v>166.92074142857132</v>
      </c>
      <c r="O23" s="163" t="s">
        <v>23</v>
      </c>
      <c r="P23" s="163">
        <v>1990</v>
      </c>
      <c r="Q23" s="164">
        <v>133.01900000000001</v>
      </c>
      <c r="R23" s="164">
        <v>28.954000000000001</v>
      </c>
    </row>
    <row r="24" spans="4:24">
      <c r="D24" s="140" t="s">
        <v>18</v>
      </c>
      <c r="E24" s="140">
        <v>482.29826000000003</v>
      </c>
      <c r="F24" s="140">
        <v>489.29415</v>
      </c>
      <c r="G24" s="140">
        <v>1081.24441</v>
      </c>
      <c r="H24" s="140">
        <v>909.26202999999998</v>
      </c>
      <c r="I24" s="140">
        <v>782.10268999999994</v>
      </c>
      <c r="J24" s="140">
        <v>785.79515000000004</v>
      </c>
      <c r="K24" s="140">
        <v>761.68627000000004</v>
      </c>
      <c r="L24" s="161">
        <f t="shared" si="0"/>
        <v>635.19276142857143</v>
      </c>
      <c r="M24" s="161">
        <f t="shared" si="0"/>
        <v>529.78150428571439</v>
      </c>
      <c r="O24" s="163" t="s">
        <v>24</v>
      </c>
      <c r="P24" s="163">
        <v>1990</v>
      </c>
      <c r="Q24" s="164">
        <v>3.3780000000000001</v>
      </c>
      <c r="R24" s="164">
        <v>3.1680000000000001</v>
      </c>
    </row>
    <row r="25" spans="4:24">
      <c r="D25" s="140" t="s">
        <v>393</v>
      </c>
      <c r="E25" s="140">
        <v>300.50133</v>
      </c>
      <c r="F25" s="140">
        <v>453.62966999999998</v>
      </c>
      <c r="G25" s="140">
        <v>512.81993999999997</v>
      </c>
      <c r="H25" s="140">
        <v>561.37254000000007</v>
      </c>
      <c r="I25" s="140">
        <v>628.83871999999997</v>
      </c>
      <c r="J25" s="140">
        <v>650.08553000000006</v>
      </c>
      <c r="K25" s="140">
        <v>668.98964999999998</v>
      </c>
      <c r="L25" s="161">
        <f t="shared" si="0"/>
        <v>761.23288714285707</v>
      </c>
      <c r="M25" s="161">
        <f t="shared" si="0"/>
        <v>838.10225142857121</v>
      </c>
      <c r="O25" s="163" t="s">
        <v>27</v>
      </c>
      <c r="P25" s="163">
        <v>1990</v>
      </c>
      <c r="Q25" s="164">
        <v>82.364000000000004</v>
      </c>
      <c r="R25" s="164">
        <v>23.73</v>
      </c>
    </row>
    <row r="26" spans="4:24">
      <c r="D26" s="156" t="s">
        <v>422</v>
      </c>
      <c r="E26" s="140">
        <v>378.46839</v>
      </c>
      <c r="F26" s="140">
        <v>427.90921000000003</v>
      </c>
      <c r="G26" s="140">
        <v>477.49009999999998</v>
      </c>
      <c r="H26" s="140">
        <v>532.98838000000001</v>
      </c>
      <c r="I26" s="140">
        <v>626.06643000000008</v>
      </c>
      <c r="J26" s="140">
        <v>648.59394999999995</v>
      </c>
      <c r="K26" s="140">
        <v>668.58902999999998</v>
      </c>
      <c r="L26" s="161">
        <f t="shared" si="0"/>
        <v>784.81815857142851</v>
      </c>
      <c r="M26" s="161">
        <f t="shared" si="0"/>
        <v>881.6757657142856</v>
      </c>
      <c r="O26" s="163" t="s">
        <v>301</v>
      </c>
      <c r="P26" s="163">
        <v>1990</v>
      </c>
      <c r="Q26" s="164">
        <v>306.98</v>
      </c>
      <c r="R26" s="164">
        <v>284.24</v>
      </c>
    </row>
    <row r="27" spans="4:24">
      <c r="D27" s="140" t="s">
        <v>122</v>
      </c>
      <c r="E27" s="140">
        <v>494.15102000000002</v>
      </c>
      <c r="F27" s="140">
        <v>515.96121000000005</v>
      </c>
      <c r="G27" s="140">
        <v>576.48951999999997</v>
      </c>
      <c r="H27" s="140">
        <v>641.30881999999997</v>
      </c>
      <c r="I27" s="140">
        <v>643.37543000000005</v>
      </c>
      <c r="J27" s="140">
        <v>652.86129000000005</v>
      </c>
      <c r="K27" s="140">
        <v>663.42494999999997</v>
      </c>
      <c r="L27" s="161">
        <f t="shared" si="0"/>
        <v>682.38163285714279</v>
      </c>
      <c r="M27" s="161">
        <f t="shared" si="0"/>
        <v>698.17886857142855</v>
      </c>
      <c r="O27" s="163" t="s">
        <v>29</v>
      </c>
      <c r="P27" s="163">
        <v>1990</v>
      </c>
      <c r="Q27" s="164">
        <v>0.96899999999999997</v>
      </c>
      <c r="R27" s="164">
        <v>0.48399999999999999</v>
      </c>
    </row>
    <row r="28" spans="4:24">
      <c r="D28" s="140" t="s">
        <v>35</v>
      </c>
      <c r="E28" s="140">
        <v>192.64570000000001</v>
      </c>
      <c r="F28" s="140">
        <v>170.37197</v>
      </c>
      <c r="G28" s="140">
        <v>91.400929999999988</v>
      </c>
      <c r="H28" s="140">
        <v>309.45839000000001</v>
      </c>
      <c r="I28" s="140">
        <v>102.90052</v>
      </c>
      <c r="J28" s="140">
        <v>620.98195999999996</v>
      </c>
      <c r="K28" s="140">
        <v>621.72672999999998</v>
      </c>
      <c r="L28" s="161">
        <f t="shared" si="0"/>
        <v>889.38530714285707</v>
      </c>
      <c r="M28" s="161">
        <f t="shared" si="0"/>
        <v>1112.4341214285714</v>
      </c>
      <c r="O28" s="163" t="s">
        <v>32</v>
      </c>
      <c r="P28" s="163">
        <v>1990</v>
      </c>
      <c r="Q28" s="164">
        <v>6.8109999999999999</v>
      </c>
      <c r="R28" s="164">
        <v>2.29</v>
      </c>
    </row>
    <row r="29" spans="4:24">
      <c r="D29" s="157" t="s">
        <v>285</v>
      </c>
      <c r="E29" s="140">
        <v>777.24423000000002</v>
      </c>
      <c r="F29" s="140">
        <v>728.33609000000001</v>
      </c>
      <c r="G29" s="140">
        <v>673.89741000000004</v>
      </c>
      <c r="H29" s="140">
        <v>659.10808999999995</v>
      </c>
      <c r="I29" s="140">
        <v>609.58656000000008</v>
      </c>
      <c r="J29" s="140">
        <v>568.06182999999999</v>
      </c>
      <c r="K29" s="140">
        <v>585.77978000000007</v>
      </c>
      <c r="L29" s="161">
        <f t="shared" si="0"/>
        <v>522.9269428571431</v>
      </c>
      <c r="M29" s="161">
        <f t="shared" si="0"/>
        <v>470.54957857142887</v>
      </c>
      <c r="O29" s="163" t="s">
        <v>34</v>
      </c>
      <c r="P29" s="163">
        <v>1990</v>
      </c>
      <c r="Q29" s="164">
        <v>1.2490000000000001</v>
      </c>
      <c r="R29" s="164">
        <v>0.34499999999999997</v>
      </c>
    </row>
    <row r="30" spans="4:24">
      <c r="D30" s="140" t="s">
        <v>391</v>
      </c>
      <c r="E30" s="140">
        <v>283.71289000000002</v>
      </c>
      <c r="F30" s="140">
        <v>370.38794000000001</v>
      </c>
      <c r="G30" s="140">
        <v>448.08945</v>
      </c>
      <c r="H30" s="140">
        <v>576.65065000000004</v>
      </c>
      <c r="I30" s="140">
        <v>529.83034999999995</v>
      </c>
      <c r="J30" s="140">
        <v>545.07501000000002</v>
      </c>
      <c r="K30" s="140">
        <v>551.14413000000002</v>
      </c>
      <c r="L30" s="161">
        <f t="shared" si="0"/>
        <v>529.28139857142855</v>
      </c>
      <c r="M30" s="161">
        <f t="shared" si="0"/>
        <v>511.0624557142857</v>
      </c>
      <c r="O30" s="163" t="s">
        <v>35</v>
      </c>
      <c r="P30" s="163">
        <v>1990</v>
      </c>
      <c r="Q30" s="164">
        <v>25.41</v>
      </c>
      <c r="R30" s="164">
        <v>5.665</v>
      </c>
    </row>
    <row r="31" spans="4:24">
      <c r="D31" s="140" t="s">
        <v>286</v>
      </c>
      <c r="E31" s="140">
        <v>205.06548000000001</v>
      </c>
      <c r="F31" s="140">
        <v>262.03770000000003</v>
      </c>
      <c r="G31" s="140">
        <v>310.71350000000001</v>
      </c>
      <c r="H31" s="140">
        <v>385.79291999999998</v>
      </c>
      <c r="I31" s="140">
        <v>495.43815000000001</v>
      </c>
      <c r="J31" s="140">
        <v>514.96726000000001</v>
      </c>
      <c r="K31" s="140">
        <v>549.11158</v>
      </c>
      <c r="L31" s="161">
        <f t="shared" ref="L31:M50" si="1">($K31-$H31)/($K$10-$H$10)*(L$10-$K$10)+$H31</f>
        <v>689.09900285714286</v>
      </c>
      <c r="M31" s="161">
        <f t="shared" si="1"/>
        <v>805.75518857142856</v>
      </c>
      <c r="O31" s="163" t="s">
        <v>383</v>
      </c>
      <c r="P31" s="163">
        <v>1990</v>
      </c>
      <c r="Q31" s="164">
        <v>0</v>
      </c>
      <c r="R31" s="164">
        <v>0</v>
      </c>
    </row>
    <row r="32" spans="4:24">
      <c r="D32" s="140" t="s">
        <v>135</v>
      </c>
      <c r="E32" s="140">
        <v>875.44703000000004</v>
      </c>
      <c r="F32" s="140">
        <v>943.04018000000008</v>
      </c>
      <c r="G32" s="140">
        <v>185.13709</v>
      </c>
      <c r="H32" s="140">
        <v>223.01272</v>
      </c>
      <c r="I32" s="140">
        <v>325.36714000000001</v>
      </c>
      <c r="J32" s="140">
        <v>526.91984000000002</v>
      </c>
      <c r="K32" s="140">
        <v>528.41621999999995</v>
      </c>
      <c r="L32" s="161">
        <f t="shared" si="1"/>
        <v>790.19064857142848</v>
      </c>
      <c r="M32" s="161">
        <f t="shared" si="1"/>
        <v>1008.3360057142856</v>
      </c>
      <c r="O32" s="163" t="s">
        <v>38</v>
      </c>
      <c r="P32" s="163">
        <v>1990</v>
      </c>
      <c r="Q32" s="164">
        <v>11.202</v>
      </c>
      <c r="R32" s="164">
        <v>5.1630000000000003</v>
      </c>
    </row>
    <row r="33" spans="4:18">
      <c r="D33" s="140" t="s">
        <v>54</v>
      </c>
      <c r="E33" s="140">
        <v>146.22623999999999</v>
      </c>
      <c r="F33" s="140">
        <v>133.88652999999999</v>
      </c>
      <c r="G33" s="140">
        <v>499.62205999999998</v>
      </c>
      <c r="H33" s="140">
        <v>455.52967999999998</v>
      </c>
      <c r="I33" s="140">
        <v>511.44269000000003</v>
      </c>
      <c r="J33" s="140">
        <v>513.28952000000004</v>
      </c>
      <c r="K33" s="140">
        <v>515.13408000000004</v>
      </c>
      <c r="L33" s="161">
        <f t="shared" si="1"/>
        <v>566.22356571428577</v>
      </c>
      <c r="M33" s="161">
        <f t="shared" si="1"/>
        <v>608.79813714285729</v>
      </c>
      <c r="O33" s="163" t="s">
        <v>40</v>
      </c>
      <c r="P33" s="163">
        <v>1990</v>
      </c>
      <c r="Q33" s="164">
        <v>1496.01</v>
      </c>
      <c r="R33" s="164">
        <v>598.50800000000004</v>
      </c>
    </row>
    <row r="34" spans="4:18">
      <c r="D34" s="157" t="s">
        <v>287</v>
      </c>
      <c r="E34" s="140">
        <v>554.68528000000003</v>
      </c>
      <c r="F34" s="140">
        <v>543.01314000000002</v>
      </c>
      <c r="G34" s="140">
        <v>559.92219999999998</v>
      </c>
      <c r="H34" s="140">
        <v>557.13013000000001</v>
      </c>
      <c r="I34" s="140">
        <v>532.13304000000005</v>
      </c>
      <c r="J34" s="140">
        <v>502.65665999999999</v>
      </c>
      <c r="K34" s="140">
        <v>499.14663000000002</v>
      </c>
      <c r="L34" s="161">
        <f t="shared" si="1"/>
        <v>449.44648714285717</v>
      </c>
      <c r="M34" s="161">
        <f t="shared" si="1"/>
        <v>408.02970142857146</v>
      </c>
      <c r="O34" s="163" t="s">
        <v>384</v>
      </c>
      <c r="P34" s="163">
        <v>1990</v>
      </c>
      <c r="Q34" s="164">
        <v>19.803000000000001</v>
      </c>
      <c r="R34" s="164">
        <v>6.8940000000000001</v>
      </c>
    </row>
    <row r="35" spans="4:18">
      <c r="D35" s="140" t="s">
        <v>288</v>
      </c>
      <c r="E35" s="140">
        <v>92.666850000000011</v>
      </c>
      <c r="F35" s="140">
        <v>101.97575999999999</v>
      </c>
      <c r="G35" s="140">
        <v>529.25387999999998</v>
      </c>
      <c r="H35" s="140">
        <v>536.02445</v>
      </c>
      <c r="I35" s="140">
        <v>487.56272999999999</v>
      </c>
      <c r="J35" s="140">
        <v>489.79821000000004</v>
      </c>
      <c r="K35" s="140">
        <v>491.98227000000003</v>
      </c>
      <c r="L35" s="161">
        <f t="shared" si="1"/>
        <v>454.23183000000006</v>
      </c>
      <c r="M35" s="161">
        <f t="shared" si="1"/>
        <v>422.77313000000004</v>
      </c>
      <c r="O35" s="163" t="s">
        <v>309</v>
      </c>
      <c r="P35" s="163">
        <v>1990</v>
      </c>
      <c r="Q35" s="164">
        <v>81.37</v>
      </c>
      <c r="R35" s="164">
        <v>24.925000000000001</v>
      </c>
    </row>
    <row r="36" spans="4:18">
      <c r="D36" s="157" t="s">
        <v>289</v>
      </c>
      <c r="E36" s="140">
        <v>508.76494000000002</v>
      </c>
      <c r="F36" s="140">
        <v>518.47076000000004</v>
      </c>
      <c r="G36" s="140">
        <v>547.34986000000004</v>
      </c>
      <c r="H36" s="140">
        <v>564.11494999999991</v>
      </c>
      <c r="I36" s="140">
        <v>489.46012999999999</v>
      </c>
      <c r="J36" s="140">
        <v>482.61903999999998</v>
      </c>
      <c r="K36" s="140">
        <v>482.63400000000001</v>
      </c>
      <c r="L36" s="161">
        <f t="shared" si="1"/>
        <v>412.79318571428581</v>
      </c>
      <c r="M36" s="161">
        <f t="shared" si="1"/>
        <v>354.5925071428573</v>
      </c>
      <c r="O36" s="163" t="s">
        <v>42</v>
      </c>
      <c r="P36" s="163">
        <v>1990</v>
      </c>
      <c r="Q36" s="164">
        <v>7.468</v>
      </c>
      <c r="R36" s="164">
        <v>2.391</v>
      </c>
    </row>
    <row r="37" spans="4:18">
      <c r="D37" s="140" t="s">
        <v>164</v>
      </c>
      <c r="E37" s="140">
        <v>349.202</v>
      </c>
      <c r="F37" s="140">
        <v>371.35021</v>
      </c>
      <c r="G37" s="140">
        <v>420.48275000000001</v>
      </c>
      <c r="H37" s="140">
        <v>498.31289000000004</v>
      </c>
      <c r="I37" s="140">
        <v>456.53848999999997</v>
      </c>
      <c r="J37" s="140">
        <v>451.48381999999998</v>
      </c>
      <c r="K37" s="140">
        <v>450.61578000000003</v>
      </c>
      <c r="L37" s="161">
        <f t="shared" si="1"/>
        <v>409.7325428571429</v>
      </c>
      <c r="M37" s="161">
        <f t="shared" si="1"/>
        <v>375.6631785714286</v>
      </c>
      <c r="O37" s="163" t="s">
        <v>43</v>
      </c>
      <c r="P37" s="163">
        <v>1990</v>
      </c>
      <c r="Q37" s="164">
        <v>5.8890000000000002</v>
      </c>
      <c r="R37" s="164">
        <v>1.224</v>
      </c>
    </row>
    <row r="38" spans="4:18">
      <c r="D38" s="140" t="s">
        <v>176</v>
      </c>
      <c r="E38" s="140">
        <v>224.45904000000002</v>
      </c>
      <c r="F38" s="140">
        <v>261.20341999999999</v>
      </c>
      <c r="G38" s="140">
        <v>316.46484000000004</v>
      </c>
      <c r="H38" s="140">
        <v>347.59510999999998</v>
      </c>
      <c r="I38" s="140">
        <v>422.72186999999997</v>
      </c>
      <c r="J38" s="140">
        <v>434.79846000000003</v>
      </c>
      <c r="K38" s="140">
        <v>445.64008000000001</v>
      </c>
      <c r="L38" s="161">
        <f t="shared" si="1"/>
        <v>529.67862571428577</v>
      </c>
      <c r="M38" s="161">
        <f t="shared" si="1"/>
        <v>599.71074714285714</v>
      </c>
      <c r="O38" s="163" t="s">
        <v>44</v>
      </c>
      <c r="P38" s="163">
        <v>1990</v>
      </c>
      <c r="Q38" s="164">
        <v>0</v>
      </c>
      <c r="R38" s="164">
        <v>0</v>
      </c>
    </row>
    <row r="39" spans="4:18">
      <c r="D39" s="140" t="s">
        <v>173</v>
      </c>
      <c r="E39" s="140">
        <v>208.06285</v>
      </c>
      <c r="F39" s="140">
        <v>281.62380999999999</v>
      </c>
      <c r="G39" s="140">
        <v>283.87003999999996</v>
      </c>
      <c r="H39" s="140">
        <v>364.31569999999999</v>
      </c>
      <c r="I39" s="140">
        <v>421.22783000000004</v>
      </c>
      <c r="J39" s="140">
        <v>431.31231000000002</v>
      </c>
      <c r="K39" s="140">
        <v>440.41167999999999</v>
      </c>
      <c r="L39" s="161">
        <f t="shared" si="1"/>
        <v>505.63680571428574</v>
      </c>
      <c r="M39" s="161">
        <f t="shared" si="1"/>
        <v>559.99107714285719</v>
      </c>
      <c r="O39" s="163" t="s">
        <v>45</v>
      </c>
      <c r="P39" s="163">
        <v>1990</v>
      </c>
      <c r="Q39" s="164">
        <v>33.414999999999999</v>
      </c>
      <c r="R39" s="164">
        <v>12.067</v>
      </c>
    </row>
    <row r="40" spans="4:18">
      <c r="D40" s="156" t="s">
        <v>419</v>
      </c>
      <c r="E40" s="140">
        <v>299.24973</v>
      </c>
      <c r="F40" s="140">
        <v>313.60642999999999</v>
      </c>
      <c r="G40" s="140">
        <v>361.03944999999999</v>
      </c>
      <c r="H40" s="140">
        <v>428.75187</v>
      </c>
      <c r="I40" s="140">
        <v>490.88183000000004</v>
      </c>
      <c r="J40" s="140">
        <v>410.96899999999999</v>
      </c>
      <c r="K40" s="140">
        <v>415.03500000000003</v>
      </c>
      <c r="L40" s="161">
        <f t="shared" si="1"/>
        <v>403.27768285714291</v>
      </c>
      <c r="M40" s="161">
        <f t="shared" si="1"/>
        <v>393.47991857142864</v>
      </c>
      <c r="O40" s="163" t="s">
        <v>48</v>
      </c>
      <c r="P40" s="163">
        <v>1990</v>
      </c>
      <c r="Q40" s="164">
        <v>864.78599999999994</v>
      </c>
      <c r="R40" s="164">
        <v>774.58500000000004</v>
      </c>
    </row>
    <row r="41" spans="4:18">
      <c r="D41" s="157" t="s">
        <v>290</v>
      </c>
      <c r="E41" s="140">
        <v>474.01605999999998</v>
      </c>
      <c r="F41" s="140">
        <v>458.55708000000004</v>
      </c>
      <c r="G41" s="140">
        <v>392.64203999999995</v>
      </c>
      <c r="H41" s="140">
        <v>411.81166999999999</v>
      </c>
      <c r="I41" s="140">
        <v>426.48586999999998</v>
      </c>
      <c r="J41" s="140">
        <v>422.79146999999995</v>
      </c>
      <c r="K41" s="140">
        <v>414.60689000000002</v>
      </c>
      <c r="L41" s="161">
        <f t="shared" si="1"/>
        <v>417.00279285714288</v>
      </c>
      <c r="M41" s="161">
        <f t="shared" si="1"/>
        <v>418.99937857142862</v>
      </c>
      <c r="O41" s="163" t="s">
        <v>51</v>
      </c>
      <c r="P41" s="163">
        <v>1990</v>
      </c>
      <c r="Q41" s="164">
        <v>0.56599999999999995</v>
      </c>
      <c r="R41" s="164">
        <v>0.25</v>
      </c>
    </row>
    <row r="42" spans="4:18">
      <c r="D42" s="140" t="s">
        <v>180</v>
      </c>
      <c r="E42" s="140">
        <v>953.11871999999994</v>
      </c>
      <c r="F42" s="140">
        <v>598.43425000000002</v>
      </c>
      <c r="G42" s="140">
        <v>470.10796000000005</v>
      </c>
      <c r="H42" s="140">
        <v>434.66876000000002</v>
      </c>
      <c r="I42" s="140">
        <v>393.09206</v>
      </c>
      <c r="J42" s="140">
        <v>410.06731000000002</v>
      </c>
      <c r="K42" s="140">
        <v>404.90030000000002</v>
      </c>
      <c r="L42" s="161">
        <f t="shared" si="1"/>
        <v>379.38447714285712</v>
      </c>
      <c r="M42" s="161">
        <f t="shared" si="1"/>
        <v>358.12129142857145</v>
      </c>
      <c r="O42" s="163" t="s">
        <v>54</v>
      </c>
      <c r="P42" s="163">
        <v>1990</v>
      </c>
      <c r="Q42" s="164">
        <v>2.2709999999999999</v>
      </c>
      <c r="R42" s="164">
        <v>1.0980000000000001</v>
      </c>
    </row>
    <row r="43" spans="4:18">
      <c r="D43" s="140" t="s">
        <v>133</v>
      </c>
      <c r="E43" s="140">
        <v>40.943069999999999</v>
      </c>
      <c r="F43" s="140">
        <v>36.851039999999998</v>
      </c>
      <c r="G43" s="140">
        <v>215.27801000000002</v>
      </c>
      <c r="H43" s="140">
        <v>349.87273999999996</v>
      </c>
      <c r="I43" s="140">
        <v>379.82355000000001</v>
      </c>
      <c r="J43" s="140">
        <v>380.07324</v>
      </c>
      <c r="K43" s="140">
        <v>380.30829</v>
      </c>
      <c r="L43" s="161">
        <f t="shared" si="1"/>
        <v>406.39590428571432</v>
      </c>
      <c r="M43" s="161">
        <f t="shared" si="1"/>
        <v>428.13558285714294</v>
      </c>
      <c r="O43" s="163" t="s">
        <v>55</v>
      </c>
      <c r="P43" s="163">
        <v>1990</v>
      </c>
      <c r="Q43" s="164">
        <v>6.6150000000000002</v>
      </c>
      <c r="R43" s="164">
        <v>2.4350000000000001</v>
      </c>
    </row>
    <row r="44" spans="4:18">
      <c r="D44" s="140" t="s">
        <v>14</v>
      </c>
      <c r="E44" s="140">
        <v>266.55503000000004</v>
      </c>
      <c r="F44" s="140">
        <v>275.09640999999999</v>
      </c>
      <c r="G44" s="140">
        <v>331.45087000000001</v>
      </c>
      <c r="H44" s="140">
        <v>358.38564000000002</v>
      </c>
      <c r="I44" s="140">
        <v>364.68425000000002</v>
      </c>
      <c r="J44" s="140">
        <v>372.87314000000003</v>
      </c>
      <c r="K44" s="140">
        <v>380.29532</v>
      </c>
      <c r="L44" s="161">
        <f t="shared" si="1"/>
        <v>399.07504571428569</v>
      </c>
      <c r="M44" s="161">
        <f t="shared" si="1"/>
        <v>414.72481714285709</v>
      </c>
      <c r="O44" s="163" t="s">
        <v>56</v>
      </c>
      <c r="P44" s="163">
        <v>1990</v>
      </c>
      <c r="Q44" s="164">
        <v>121.553</v>
      </c>
      <c r="R44" s="164">
        <v>54.459000000000003</v>
      </c>
    </row>
    <row r="45" spans="4:18">
      <c r="D45" s="140" t="s">
        <v>291</v>
      </c>
      <c r="E45" s="140">
        <v>172.55128999999999</v>
      </c>
      <c r="F45" s="140">
        <v>209.24996999999999</v>
      </c>
      <c r="G45" s="140">
        <v>247.34879999999998</v>
      </c>
      <c r="H45" s="140">
        <v>299.13471999999996</v>
      </c>
      <c r="I45" s="140">
        <v>354.52861999999999</v>
      </c>
      <c r="J45" s="140">
        <v>362.47509000000002</v>
      </c>
      <c r="K45" s="140">
        <v>369.73457999999999</v>
      </c>
      <c r="L45" s="161">
        <f t="shared" si="1"/>
        <v>430.24874571428575</v>
      </c>
      <c r="M45" s="161">
        <f t="shared" si="1"/>
        <v>480.67721714285722</v>
      </c>
      <c r="O45" s="163" t="s">
        <v>58</v>
      </c>
      <c r="P45" s="163">
        <v>1990</v>
      </c>
      <c r="Q45" s="164">
        <v>1689.3720000000001</v>
      </c>
      <c r="R45" s="164">
        <v>525.28300000000002</v>
      </c>
    </row>
    <row r="46" spans="4:18">
      <c r="D46" s="140" t="s">
        <v>101</v>
      </c>
      <c r="E46" s="140">
        <v>372.29093999999998</v>
      </c>
      <c r="F46" s="140">
        <v>247.26695000000001</v>
      </c>
      <c r="G46" s="140">
        <v>207.39542</v>
      </c>
      <c r="H46" s="140">
        <v>291.64105000000001</v>
      </c>
      <c r="I46" s="140">
        <v>347.35608000000002</v>
      </c>
      <c r="J46" s="140">
        <v>350.47573</v>
      </c>
      <c r="K46" s="140">
        <v>366.50220000000002</v>
      </c>
      <c r="L46" s="161">
        <f t="shared" si="1"/>
        <v>430.66890000000001</v>
      </c>
      <c r="M46" s="161">
        <f t="shared" si="1"/>
        <v>484.14115000000004</v>
      </c>
      <c r="O46" s="163" t="s">
        <v>60</v>
      </c>
      <c r="P46" s="163">
        <v>1990</v>
      </c>
      <c r="Q46" s="164">
        <v>258.185</v>
      </c>
      <c r="R46" s="164">
        <v>94.340999999999994</v>
      </c>
    </row>
    <row r="47" spans="4:18">
      <c r="D47" s="157" t="s">
        <v>292</v>
      </c>
      <c r="E47" s="140">
        <v>293.34305999999998</v>
      </c>
      <c r="F47" s="140">
        <v>319.45933000000002</v>
      </c>
      <c r="G47" s="140">
        <v>381.03115000000003</v>
      </c>
      <c r="H47" s="140">
        <v>437.01673999999997</v>
      </c>
      <c r="I47" s="140">
        <v>354.61802</v>
      </c>
      <c r="J47" s="140">
        <v>353.85739000000001</v>
      </c>
      <c r="K47" s="140">
        <v>348.25728999999995</v>
      </c>
      <c r="L47" s="161">
        <f t="shared" si="1"/>
        <v>272.17776142857133</v>
      </c>
      <c r="M47" s="161">
        <f t="shared" si="1"/>
        <v>208.77815428571421</v>
      </c>
      <c r="O47" s="163" t="s">
        <v>61</v>
      </c>
      <c r="P47" s="163">
        <v>1990</v>
      </c>
      <c r="Q47" s="164">
        <v>0.63600000000000001</v>
      </c>
      <c r="R47" s="164">
        <v>0.27800000000000002</v>
      </c>
    </row>
    <row r="48" spans="4:18">
      <c r="D48" s="140" t="s">
        <v>424</v>
      </c>
      <c r="E48" s="140">
        <v>137.44714000000002</v>
      </c>
      <c r="F48" s="140">
        <v>185.52933999999999</v>
      </c>
      <c r="G48" s="140">
        <v>249.43851000000001</v>
      </c>
      <c r="H48" s="140">
        <v>290.61221</v>
      </c>
      <c r="I48" s="140">
        <v>306.14486999999997</v>
      </c>
      <c r="J48" s="140">
        <v>316.57686999999999</v>
      </c>
      <c r="K48" s="140">
        <v>325.84841999999998</v>
      </c>
      <c r="L48" s="161">
        <f t="shared" si="1"/>
        <v>356.05088571428564</v>
      </c>
      <c r="M48" s="161">
        <f t="shared" si="1"/>
        <v>381.21960714285706</v>
      </c>
      <c r="O48" s="163" t="s">
        <v>385</v>
      </c>
      <c r="P48" s="163">
        <v>1990</v>
      </c>
      <c r="Q48" s="164">
        <v>47.997</v>
      </c>
      <c r="R48" s="164">
        <v>17.658000000000001</v>
      </c>
    </row>
    <row r="49" spans="4:18">
      <c r="D49" s="140" t="s">
        <v>188</v>
      </c>
      <c r="E49" s="140">
        <v>209.64882</v>
      </c>
      <c r="F49" s="140">
        <v>185.17910999999998</v>
      </c>
      <c r="G49" s="140">
        <v>290.81236999999999</v>
      </c>
      <c r="H49" s="140">
        <v>396.44648000000001</v>
      </c>
      <c r="I49" s="140">
        <v>319.78462999999999</v>
      </c>
      <c r="J49" s="140">
        <v>320.0247</v>
      </c>
      <c r="K49" s="140">
        <v>320.25421999999998</v>
      </c>
      <c r="L49" s="161">
        <f t="shared" si="1"/>
        <v>254.94656857142851</v>
      </c>
      <c r="M49" s="161">
        <f t="shared" si="1"/>
        <v>200.52352571428565</v>
      </c>
      <c r="O49" s="163" t="s">
        <v>386</v>
      </c>
      <c r="P49" s="163">
        <v>1990</v>
      </c>
      <c r="Q49" s="164">
        <v>12.545</v>
      </c>
      <c r="R49" s="164">
        <v>4.33</v>
      </c>
    </row>
    <row r="50" spans="4:18">
      <c r="D50" s="140" t="s">
        <v>187</v>
      </c>
      <c r="E50" s="140">
        <v>99.053920000000005</v>
      </c>
      <c r="F50" s="140">
        <v>120.65910000000001</v>
      </c>
      <c r="G50" s="140">
        <v>155.79192</v>
      </c>
      <c r="H50" s="140">
        <v>232.50977</v>
      </c>
      <c r="I50" s="140">
        <v>278.99435999999997</v>
      </c>
      <c r="J50" s="140">
        <v>285.09105999999997</v>
      </c>
      <c r="K50" s="140">
        <v>310.66406999999998</v>
      </c>
      <c r="L50" s="161">
        <f t="shared" si="1"/>
        <v>377.65346999999997</v>
      </c>
      <c r="M50" s="161">
        <f t="shared" si="1"/>
        <v>433.47796999999997</v>
      </c>
      <c r="O50" s="163" t="s">
        <v>335</v>
      </c>
      <c r="P50" s="163">
        <v>1990</v>
      </c>
      <c r="Q50" s="164">
        <v>0</v>
      </c>
      <c r="R50" s="164">
        <v>0</v>
      </c>
    </row>
    <row r="51" spans="4:18">
      <c r="D51" s="140" t="s">
        <v>293</v>
      </c>
      <c r="E51" s="140">
        <v>163.27418</v>
      </c>
      <c r="F51" s="140">
        <v>184.0462</v>
      </c>
      <c r="G51" s="140">
        <v>314.97853999999995</v>
      </c>
      <c r="H51" s="140">
        <v>374.42169999999999</v>
      </c>
      <c r="I51" s="140">
        <v>292.21173999999996</v>
      </c>
      <c r="J51" s="140">
        <v>296.79995000000002</v>
      </c>
      <c r="K51" s="140">
        <v>301.01013</v>
      </c>
      <c r="L51" s="161">
        <f t="shared" ref="L51:M70" si="2">($K51-$H51)/($K$10-$H$10)*(L$10-$K$10)+$H51</f>
        <v>238.08592714285717</v>
      </c>
      <c r="M51" s="161">
        <f t="shared" si="2"/>
        <v>185.64909142857147</v>
      </c>
      <c r="O51" s="163" t="s">
        <v>63</v>
      </c>
      <c r="P51" s="163">
        <v>1990</v>
      </c>
      <c r="Q51" s="164">
        <v>22.574999999999999</v>
      </c>
      <c r="R51" s="164">
        <v>9.8149999999999995</v>
      </c>
    </row>
    <row r="52" spans="4:18">
      <c r="D52" s="140" t="s">
        <v>294</v>
      </c>
      <c r="E52" s="140">
        <v>139.10165000000001</v>
      </c>
      <c r="F52" s="140">
        <v>155.52488</v>
      </c>
      <c r="G52" s="140">
        <v>184.45973999999998</v>
      </c>
      <c r="H52" s="140">
        <v>243.78952999999998</v>
      </c>
      <c r="I52" s="140">
        <v>280.25558000000001</v>
      </c>
      <c r="J52" s="140">
        <v>288.28783000000004</v>
      </c>
      <c r="K52" s="140">
        <v>295.49975000000001</v>
      </c>
      <c r="L52" s="161">
        <f t="shared" si="2"/>
        <v>339.82279571428575</v>
      </c>
      <c r="M52" s="161">
        <f t="shared" si="2"/>
        <v>376.75866714285718</v>
      </c>
      <c r="O52" s="163" t="s">
        <v>387</v>
      </c>
      <c r="P52" s="163">
        <v>1990</v>
      </c>
      <c r="Q52" s="164">
        <v>39.18</v>
      </c>
      <c r="R52" s="164">
        <v>13.609</v>
      </c>
    </row>
    <row r="53" spans="4:18">
      <c r="D53" s="140" t="s">
        <v>295</v>
      </c>
      <c r="E53" s="140">
        <v>210.10263</v>
      </c>
      <c r="F53" s="140">
        <v>227.66120999999998</v>
      </c>
      <c r="G53" s="140">
        <v>251.57992999999999</v>
      </c>
      <c r="H53" s="140">
        <v>255.15764000000001</v>
      </c>
      <c r="I53" s="140">
        <v>268.74619999999999</v>
      </c>
      <c r="J53" s="140">
        <v>275.68376000000001</v>
      </c>
      <c r="K53" s="140">
        <v>281.92136999999997</v>
      </c>
      <c r="L53" s="161">
        <f t="shared" si="2"/>
        <v>304.8617099999999</v>
      </c>
      <c r="M53" s="161">
        <f t="shared" si="2"/>
        <v>323.97865999999988</v>
      </c>
      <c r="O53" s="163" t="s">
        <v>320</v>
      </c>
      <c r="P53" s="163">
        <v>1990</v>
      </c>
      <c r="Q53" s="164">
        <v>0</v>
      </c>
      <c r="R53" s="164">
        <v>0</v>
      </c>
    </row>
    <row r="54" spans="4:18">
      <c r="D54" s="140" t="s">
        <v>296</v>
      </c>
      <c r="E54" s="140">
        <v>198.58756</v>
      </c>
      <c r="F54" s="140">
        <v>252.18458999999999</v>
      </c>
      <c r="G54" s="140">
        <v>171.39352</v>
      </c>
      <c r="H54" s="140">
        <v>246.66516000000001</v>
      </c>
      <c r="I54" s="140">
        <v>263.67610999999999</v>
      </c>
      <c r="J54" s="140">
        <v>271.81884000000002</v>
      </c>
      <c r="K54" s="140">
        <v>279.09838000000002</v>
      </c>
      <c r="L54" s="161">
        <f t="shared" si="2"/>
        <v>306.89828285714287</v>
      </c>
      <c r="M54" s="161">
        <f t="shared" si="2"/>
        <v>330.06486857142863</v>
      </c>
      <c r="O54" s="163" t="s">
        <v>314</v>
      </c>
      <c r="P54" s="163">
        <v>1990</v>
      </c>
      <c r="Q54" s="164">
        <v>143.45599999999999</v>
      </c>
      <c r="R54" s="164">
        <v>38.539000000000001</v>
      </c>
    </row>
    <row r="55" spans="4:18">
      <c r="D55" s="140" t="s">
        <v>401</v>
      </c>
      <c r="E55" s="140">
        <v>94.95805</v>
      </c>
      <c r="F55" s="140">
        <v>90.915999999999997</v>
      </c>
      <c r="G55" s="140">
        <v>215.93935999999999</v>
      </c>
      <c r="H55" s="140">
        <v>269.55898999999999</v>
      </c>
      <c r="I55" s="140">
        <v>234.14716000000001</v>
      </c>
      <c r="J55" s="140">
        <v>234.76203000000001</v>
      </c>
      <c r="K55" s="140">
        <v>235.35311999999999</v>
      </c>
      <c r="L55" s="161">
        <f t="shared" si="2"/>
        <v>206.03380285714283</v>
      </c>
      <c r="M55" s="161">
        <f t="shared" si="2"/>
        <v>181.60103857142855</v>
      </c>
      <c r="O55" s="163" t="s">
        <v>330</v>
      </c>
      <c r="P55" s="163">
        <v>1990</v>
      </c>
      <c r="Q55" s="164">
        <v>12.872999999999999</v>
      </c>
      <c r="R55" s="164">
        <v>9.641</v>
      </c>
    </row>
    <row r="56" spans="4:18">
      <c r="D56" s="140" t="s">
        <v>182</v>
      </c>
      <c r="E56" s="140">
        <v>72.498580000000004</v>
      </c>
      <c r="F56" s="140">
        <v>93.90401</v>
      </c>
      <c r="G56" s="140">
        <v>115.42050999999999</v>
      </c>
      <c r="H56" s="140">
        <v>143.36766</v>
      </c>
      <c r="I56" s="140">
        <v>193.12716</v>
      </c>
      <c r="J56" s="140">
        <v>199.34251999999998</v>
      </c>
      <c r="K56" s="140">
        <v>204.88872000000001</v>
      </c>
      <c r="L56" s="161">
        <f t="shared" si="2"/>
        <v>257.62105714285713</v>
      </c>
      <c r="M56" s="161">
        <f t="shared" si="2"/>
        <v>301.56467142857144</v>
      </c>
      <c r="O56" s="163" t="s">
        <v>300</v>
      </c>
      <c r="P56" s="163">
        <v>1990</v>
      </c>
      <c r="Q56" s="164">
        <v>205.001</v>
      </c>
      <c r="R56" s="164">
        <v>106.767</v>
      </c>
    </row>
    <row r="57" spans="4:18">
      <c r="D57" s="157" t="s">
        <v>297</v>
      </c>
      <c r="E57" s="140">
        <v>224.46808999999999</v>
      </c>
      <c r="F57" s="140">
        <v>235.05301</v>
      </c>
      <c r="G57" s="140">
        <v>220.31989999999999</v>
      </c>
      <c r="H57" s="140">
        <v>217.08363</v>
      </c>
      <c r="I57" s="140">
        <v>212.41845000000001</v>
      </c>
      <c r="J57" s="140">
        <v>200.14354</v>
      </c>
      <c r="K57" s="140">
        <v>195.87376</v>
      </c>
      <c r="L57" s="161">
        <f t="shared" si="2"/>
        <v>177.69387142857144</v>
      </c>
      <c r="M57" s="161">
        <f t="shared" si="2"/>
        <v>162.54396428571431</v>
      </c>
      <c r="O57" s="163" t="s">
        <v>313</v>
      </c>
      <c r="P57" s="163">
        <v>1990</v>
      </c>
      <c r="Q57" s="164">
        <v>170.96600000000001</v>
      </c>
      <c r="R57" s="164">
        <v>190.03</v>
      </c>
    </row>
    <row r="58" spans="4:18">
      <c r="D58" s="140" t="s">
        <v>74</v>
      </c>
      <c r="E58" s="140">
        <v>67.300579999999997</v>
      </c>
      <c r="F58" s="140">
        <v>69.202100000000002</v>
      </c>
      <c r="G58" s="140">
        <v>183.61767</v>
      </c>
      <c r="H58" s="140">
        <v>200.01017999999999</v>
      </c>
      <c r="I58" s="140">
        <v>182.77120000000002</v>
      </c>
      <c r="J58" s="140">
        <v>184.04588000000001</v>
      </c>
      <c r="K58" s="140">
        <v>185.29217</v>
      </c>
      <c r="L58" s="161">
        <f t="shared" si="2"/>
        <v>172.67673285714287</v>
      </c>
      <c r="M58" s="161">
        <f t="shared" si="2"/>
        <v>162.16386857142857</v>
      </c>
      <c r="O58" s="163" t="s">
        <v>64</v>
      </c>
      <c r="P58" s="163">
        <v>1990</v>
      </c>
      <c r="Q58" s="164">
        <v>1.7989999999999999</v>
      </c>
      <c r="R58" s="164">
        <v>0.73299999999999998</v>
      </c>
    </row>
    <row r="59" spans="4:18">
      <c r="D59" s="140" t="s">
        <v>23</v>
      </c>
      <c r="E59" s="140">
        <v>126.7017</v>
      </c>
      <c r="F59" s="140">
        <v>136.50833</v>
      </c>
      <c r="G59" s="140">
        <v>136.0129</v>
      </c>
      <c r="H59" s="140">
        <v>151.0917</v>
      </c>
      <c r="I59" s="140">
        <v>177.50447</v>
      </c>
      <c r="J59" s="140">
        <v>180.49842999999998</v>
      </c>
      <c r="K59" s="140">
        <v>183.30055999999999</v>
      </c>
      <c r="L59" s="161">
        <f t="shared" si="2"/>
        <v>210.90815428571426</v>
      </c>
      <c r="M59" s="161">
        <f t="shared" si="2"/>
        <v>233.91448285714281</v>
      </c>
      <c r="O59" s="163" t="s">
        <v>65</v>
      </c>
      <c r="P59" s="163">
        <v>1990</v>
      </c>
      <c r="Q59" s="164">
        <v>0.47199999999999998</v>
      </c>
      <c r="R59" s="164">
        <v>0.28299999999999997</v>
      </c>
    </row>
    <row r="60" spans="4:18">
      <c r="D60" s="140" t="s">
        <v>298</v>
      </c>
      <c r="E60" s="140">
        <v>169.35749999999999</v>
      </c>
      <c r="F60" s="140">
        <v>145.11623</v>
      </c>
      <c r="G60" s="140">
        <v>165.9769</v>
      </c>
      <c r="H60" s="140">
        <v>167.56844000000001</v>
      </c>
      <c r="I60" s="140">
        <v>172.72267000000002</v>
      </c>
      <c r="J60" s="140">
        <v>180.73495</v>
      </c>
      <c r="K60" s="140">
        <v>177.22375</v>
      </c>
      <c r="L60" s="161">
        <f t="shared" si="2"/>
        <v>185.49972999999997</v>
      </c>
      <c r="M60" s="161">
        <f t="shared" si="2"/>
        <v>192.39637999999997</v>
      </c>
      <c r="O60" s="163" t="s">
        <v>66</v>
      </c>
      <c r="P60" s="163">
        <v>1990</v>
      </c>
      <c r="Q60" s="164">
        <v>38.279000000000003</v>
      </c>
      <c r="R60" s="164">
        <v>15.85</v>
      </c>
    </row>
    <row r="61" spans="4:18">
      <c r="D61" s="140" t="s">
        <v>8</v>
      </c>
      <c r="E61" s="140">
        <v>106.44582000000001</v>
      </c>
      <c r="F61" s="140">
        <v>123.79917999999999</v>
      </c>
      <c r="G61" s="140">
        <v>133.7782</v>
      </c>
      <c r="H61" s="140">
        <v>146.2415</v>
      </c>
      <c r="I61" s="140">
        <v>167.67463000000001</v>
      </c>
      <c r="J61" s="140">
        <v>172.30351000000002</v>
      </c>
      <c r="K61" s="140">
        <v>176.47123000000002</v>
      </c>
      <c r="L61" s="161">
        <f t="shared" si="2"/>
        <v>202.38242714285718</v>
      </c>
      <c r="M61" s="161">
        <f t="shared" si="2"/>
        <v>223.97509142857149</v>
      </c>
      <c r="O61" s="163" t="s">
        <v>68</v>
      </c>
      <c r="P61" s="163">
        <v>1990</v>
      </c>
      <c r="Q61" s="164">
        <v>76.349999999999994</v>
      </c>
      <c r="R61" s="164">
        <v>26.803999999999998</v>
      </c>
    </row>
    <row r="62" spans="4:18">
      <c r="D62" s="140" t="s">
        <v>60</v>
      </c>
      <c r="E62" s="140">
        <v>174.39694</v>
      </c>
      <c r="F62" s="140">
        <v>179.10210999999998</v>
      </c>
      <c r="G62" s="140">
        <v>164.52042</v>
      </c>
      <c r="H62" s="140">
        <v>150.61779999999999</v>
      </c>
      <c r="I62" s="140">
        <v>166.69586999999999</v>
      </c>
      <c r="J62" s="140">
        <v>170.19958</v>
      </c>
      <c r="K62" s="140">
        <v>173.41176999999999</v>
      </c>
      <c r="L62" s="161">
        <f t="shared" si="2"/>
        <v>192.94945857142858</v>
      </c>
      <c r="M62" s="161">
        <f t="shared" si="2"/>
        <v>209.2308657142857</v>
      </c>
      <c r="O62" s="163" t="s">
        <v>294</v>
      </c>
      <c r="P62" s="163">
        <v>1990</v>
      </c>
      <c r="Q62" s="164">
        <v>339.35899999999998</v>
      </c>
      <c r="R62" s="164">
        <v>49.529000000000003</v>
      </c>
    </row>
    <row r="63" spans="4:18">
      <c r="D63" s="140" t="s">
        <v>147</v>
      </c>
      <c r="E63" s="140">
        <v>96.355440000000002</v>
      </c>
      <c r="F63" s="140">
        <v>125.62344999999999</v>
      </c>
      <c r="G63" s="140">
        <v>150.07886999999999</v>
      </c>
      <c r="H63" s="140">
        <v>146.43371999999999</v>
      </c>
      <c r="I63" s="140">
        <v>159.94045</v>
      </c>
      <c r="J63" s="140">
        <v>163.79779000000002</v>
      </c>
      <c r="K63" s="140">
        <v>167.29755</v>
      </c>
      <c r="L63" s="161">
        <f t="shared" si="2"/>
        <v>185.18083285714286</v>
      </c>
      <c r="M63" s="161">
        <f t="shared" si="2"/>
        <v>200.0835685714286</v>
      </c>
      <c r="O63" s="163" t="s">
        <v>329</v>
      </c>
      <c r="P63" s="163">
        <v>1990</v>
      </c>
      <c r="Q63" s="164">
        <v>23.803999999999998</v>
      </c>
      <c r="R63" s="164">
        <v>9.702</v>
      </c>
    </row>
    <row r="64" spans="4:18">
      <c r="D64" s="140" t="s">
        <v>107</v>
      </c>
      <c r="E64" s="140">
        <v>30.128599999999999</v>
      </c>
      <c r="F64" s="140">
        <v>31.87968</v>
      </c>
      <c r="G64" s="140">
        <v>24.667950000000001</v>
      </c>
      <c r="H64" s="140">
        <v>53.444809999999997</v>
      </c>
      <c r="I64" s="140">
        <v>38.034959999999998</v>
      </c>
      <c r="J64" s="140">
        <v>161.45698000000002</v>
      </c>
      <c r="K64" s="140">
        <v>161.71874</v>
      </c>
      <c r="L64" s="161">
        <f t="shared" si="2"/>
        <v>254.52496571428571</v>
      </c>
      <c r="M64" s="161">
        <f t="shared" si="2"/>
        <v>331.8634871428572</v>
      </c>
      <c r="O64" s="163" t="s">
        <v>70</v>
      </c>
      <c r="P64" s="163">
        <v>1990</v>
      </c>
      <c r="Q64" s="164">
        <v>0.39300000000000002</v>
      </c>
      <c r="R64" s="164">
        <v>0.14799999999999999</v>
      </c>
    </row>
    <row r="65" spans="4:18">
      <c r="D65" s="140" t="s">
        <v>299</v>
      </c>
      <c r="E65" s="140">
        <v>99.866439999999997</v>
      </c>
      <c r="F65" s="140">
        <v>107.2851</v>
      </c>
      <c r="G65" s="140">
        <v>124.40247000000001</v>
      </c>
      <c r="H65" s="140">
        <v>124.6117</v>
      </c>
      <c r="I65" s="140">
        <v>146.90373000000002</v>
      </c>
      <c r="J65" s="140">
        <v>151.45705999999998</v>
      </c>
      <c r="K65" s="140">
        <v>155.52951000000002</v>
      </c>
      <c r="L65" s="161">
        <f t="shared" si="2"/>
        <v>182.03049000000004</v>
      </c>
      <c r="M65" s="161">
        <f t="shared" si="2"/>
        <v>204.11464000000007</v>
      </c>
      <c r="O65" s="163" t="s">
        <v>73</v>
      </c>
      <c r="P65" s="163">
        <v>1990</v>
      </c>
      <c r="Q65" s="164">
        <v>0</v>
      </c>
      <c r="R65" s="164">
        <v>0</v>
      </c>
    </row>
    <row r="66" spans="4:18">
      <c r="D66" s="157" t="s">
        <v>300</v>
      </c>
      <c r="E66" s="140">
        <v>196.20678000000001</v>
      </c>
      <c r="F66" s="140">
        <v>150.50855999999999</v>
      </c>
      <c r="G66" s="140">
        <v>162.02118999999999</v>
      </c>
      <c r="H66" s="140">
        <v>147.55144000000001</v>
      </c>
      <c r="I66" s="140">
        <v>145.70692000000003</v>
      </c>
      <c r="J66" s="140">
        <v>144.61324999999999</v>
      </c>
      <c r="K66" s="140">
        <v>138.95742000000001</v>
      </c>
      <c r="L66" s="161">
        <f t="shared" si="2"/>
        <v>131.59111714285714</v>
      </c>
      <c r="M66" s="161">
        <f t="shared" si="2"/>
        <v>125.45253142857143</v>
      </c>
      <c r="O66" s="163" t="s">
        <v>322</v>
      </c>
      <c r="P66" s="163">
        <v>1990</v>
      </c>
      <c r="Q66" s="164">
        <v>0</v>
      </c>
      <c r="R66" s="164">
        <v>0</v>
      </c>
    </row>
    <row r="67" spans="4:18">
      <c r="D67" s="157" t="s">
        <v>301</v>
      </c>
      <c r="E67" s="140">
        <v>137.87251999999998</v>
      </c>
      <c r="F67" s="140">
        <v>146.71232999999998</v>
      </c>
      <c r="G67" s="140">
        <v>147.05120000000002</v>
      </c>
      <c r="H67" s="140">
        <v>136.69604000000001</v>
      </c>
      <c r="I67" s="140">
        <v>138.02941000000001</v>
      </c>
      <c r="J67" s="140">
        <v>137.51786999999999</v>
      </c>
      <c r="K67" s="140">
        <v>133.37367999999998</v>
      </c>
      <c r="L67" s="161">
        <f t="shared" si="2"/>
        <v>130.52594285714281</v>
      </c>
      <c r="M67" s="161">
        <f t="shared" si="2"/>
        <v>128.1528285714285</v>
      </c>
      <c r="O67" s="163" t="s">
        <v>74</v>
      </c>
      <c r="P67" s="163">
        <v>1990</v>
      </c>
      <c r="Q67" s="164">
        <v>31.35</v>
      </c>
      <c r="R67" s="164">
        <v>6.9189999999999996</v>
      </c>
    </row>
    <row r="68" spans="4:18">
      <c r="D68" s="140" t="s">
        <v>44</v>
      </c>
      <c r="E68" s="140">
        <v>19.521919999999998</v>
      </c>
      <c r="F68" s="140">
        <v>20.790179999999999</v>
      </c>
      <c r="G68" s="140">
        <v>42.118310000000001</v>
      </c>
      <c r="H68" s="140">
        <v>101.25249000000001</v>
      </c>
      <c r="I68" s="140">
        <v>126.2722</v>
      </c>
      <c r="J68" s="140">
        <v>126.83875999999999</v>
      </c>
      <c r="K68" s="140">
        <v>127.39959</v>
      </c>
      <c r="L68" s="161">
        <f t="shared" si="2"/>
        <v>149.81138999999999</v>
      </c>
      <c r="M68" s="161">
        <f t="shared" si="2"/>
        <v>168.48788999999999</v>
      </c>
      <c r="O68" s="163" t="s">
        <v>388</v>
      </c>
      <c r="P68" s="163">
        <v>1990</v>
      </c>
      <c r="Q68" s="164">
        <v>10543.018</v>
      </c>
      <c r="R68" s="164">
        <v>9816.0220000000008</v>
      </c>
    </row>
    <row r="69" spans="4:18">
      <c r="D69" s="157" t="s">
        <v>302</v>
      </c>
      <c r="E69" s="140">
        <v>247.27933999999999</v>
      </c>
      <c r="F69" s="140">
        <v>177.19735999999997</v>
      </c>
      <c r="G69" s="140">
        <v>132.62754000000001</v>
      </c>
      <c r="H69" s="140">
        <v>139.57817</v>
      </c>
      <c r="I69" s="140">
        <v>117.9307</v>
      </c>
      <c r="J69" s="140">
        <v>126.19441999999999</v>
      </c>
      <c r="K69" s="140">
        <v>121.76223</v>
      </c>
      <c r="L69" s="161">
        <f t="shared" si="2"/>
        <v>106.49142428571429</v>
      </c>
      <c r="M69" s="161">
        <f t="shared" si="2"/>
        <v>93.765752857142857</v>
      </c>
      <c r="O69" s="163" t="s">
        <v>75</v>
      </c>
      <c r="P69" s="163">
        <v>1990</v>
      </c>
      <c r="Q69" s="164">
        <v>11591.1</v>
      </c>
      <c r="R69" s="164">
        <v>10270.123</v>
      </c>
    </row>
    <row r="70" spans="4:18">
      <c r="D70" s="140" t="s">
        <v>56</v>
      </c>
      <c r="E70" s="140">
        <v>54.73028</v>
      </c>
      <c r="F70" s="140">
        <v>66.432850000000002</v>
      </c>
      <c r="G70" s="140">
        <v>90.38458</v>
      </c>
      <c r="H70" s="140">
        <v>101.59428</v>
      </c>
      <c r="I70" s="140">
        <v>114.285</v>
      </c>
      <c r="J70" s="140">
        <v>117.66167999999999</v>
      </c>
      <c r="K70" s="140">
        <v>120.68789</v>
      </c>
      <c r="L70" s="161">
        <f t="shared" si="2"/>
        <v>137.05384142857142</v>
      </c>
      <c r="M70" s="161">
        <f t="shared" si="2"/>
        <v>150.69213428571427</v>
      </c>
      <c r="O70" s="163" t="s">
        <v>331</v>
      </c>
      <c r="P70" s="163">
        <v>1990</v>
      </c>
      <c r="Q70" s="164">
        <v>4.1470000000000002</v>
      </c>
      <c r="R70" s="164">
        <v>2.1150000000000002</v>
      </c>
    </row>
    <row r="71" spans="4:18">
      <c r="D71" s="140" t="s">
        <v>113</v>
      </c>
      <c r="E71" s="140">
        <v>48.353250000000003</v>
      </c>
      <c r="F71" s="140">
        <v>46.520600000000002</v>
      </c>
      <c r="G71" s="140">
        <v>84.187240000000003</v>
      </c>
      <c r="H71" s="140">
        <v>159.81855999999999</v>
      </c>
      <c r="I71" s="140">
        <v>117.23103999999999</v>
      </c>
      <c r="J71" s="140">
        <v>117.58622</v>
      </c>
      <c r="K71" s="140">
        <v>117.93260000000001</v>
      </c>
      <c r="L71" s="161">
        <f t="shared" ref="L71:M90" si="3">($K71-$H71)/($K$10-$H$10)*(L$10-$K$10)+$H71</f>
        <v>82.03034857142859</v>
      </c>
      <c r="M71" s="161">
        <f t="shared" si="3"/>
        <v>52.111805714285737</v>
      </c>
      <c r="O71" s="163" t="s">
        <v>308</v>
      </c>
      <c r="P71" s="163">
        <v>1990</v>
      </c>
      <c r="Q71" s="164">
        <v>142.60499999999999</v>
      </c>
      <c r="R71" s="164">
        <v>143.59200000000001</v>
      </c>
    </row>
    <row r="72" spans="4:18">
      <c r="D72" s="140" t="s">
        <v>392</v>
      </c>
      <c r="E72" s="140">
        <v>162.99945000000002</v>
      </c>
      <c r="F72" s="140">
        <v>111.92031</v>
      </c>
      <c r="G72" s="140">
        <v>97.813670000000002</v>
      </c>
      <c r="H72" s="140">
        <v>106.55719000000001</v>
      </c>
      <c r="I72" s="140">
        <v>104.11660000000001</v>
      </c>
      <c r="J72" s="140">
        <v>107.16532000000001</v>
      </c>
      <c r="K72" s="140">
        <v>109.89496000000001</v>
      </c>
      <c r="L72" s="161">
        <f t="shared" si="3"/>
        <v>112.75590571428573</v>
      </c>
      <c r="M72" s="161">
        <f t="shared" si="3"/>
        <v>115.14002714285716</v>
      </c>
      <c r="O72" s="163" t="s">
        <v>287</v>
      </c>
      <c r="P72" s="163">
        <v>1990</v>
      </c>
      <c r="Q72" s="164">
        <v>1721.6769999999999</v>
      </c>
      <c r="R72" s="164">
        <v>1650.028</v>
      </c>
    </row>
    <row r="73" spans="4:18">
      <c r="D73" s="140" t="s">
        <v>55</v>
      </c>
      <c r="E73" s="140">
        <v>18.338290000000001</v>
      </c>
      <c r="F73" s="140">
        <v>17.935689999999997</v>
      </c>
      <c r="G73" s="140">
        <v>129.24764999999999</v>
      </c>
      <c r="H73" s="140">
        <v>123.87094999999999</v>
      </c>
      <c r="I73" s="140">
        <v>109.13042</v>
      </c>
      <c r="J73" s="140">
        <v>109.46364</v>
      </c>
      <c r="K73" s="140">
        <v>109.79602</v>
      </c>
      <c r="L73" s="161">
        <f t="shared" si="3"/>
        <v>97.731794285714287</v>
      </c>
      <c r="M73" s="161">
        <f t="shared" si="3"/>
        <v>87.678272857142858</v>
      </c>
      <c r="O73" s="163" t="s">
        <v>78</v>
      </c>
      <c r="P73" s="163">
        <v>1990</v>
      </c>
      <c r="Q73" s="164">
        <v>18.126999999999999</v>
      </c>
      <c r="R73" s="164">
        <v>6.7439999999999998</v>
      </c>
    </row>
    <row r="74" spans="4:18">
      <c r="D74" s="140" t="s">
        <v>27</v>
      </c>
      <c r="E74" s="140">
        <v>185.41176000000002</v>
      </c>
      <c r="F74" s="140">
        <v>130.35235</v>
      </c>
      <c r="G74" s="140">
        <v>83.387539999999987</v>
      </c>
      <c r="H74" s="140">
        <v>89.989720000000005</v>
      </c>
      <c r="I74" s="140">
        <v>108.20455</v>
      </c>
      <c r="J74" s="140">
        <v>108.92142999999999</v>
      </c>
      <c r="K74" s="140">
        <v>109.64724000000001</v>
      </c>
      <c r="L74" s="161">
        <f t="shared" si="3"/>
        <v>126.49654285714287</v>
      </c>
      <c r="M74" s="161">
        <f t="shared" si="3"/>
        <v>140.53762857142857</v>
      </c>
      <c r="O74" s="163" t="s">
        <v>389</v>
      </c>
      <c r="P74" s="163">
        <v>1990</v>
      </c>
      <c r="Q74" s="164">
        <v>1.391</v>
      </c>
      <c r="R74" s="164">
        <v>0.38900000000000001</v>
      </c>
    </row>
    <row r="75" spans="4:18">
      <c r="D75" s="140" t="s">
        <v>84</v>
      </c>
      <c r="E75" s="140">
        <v>29.49558</v>
      </c>
      <c r="F75" s="140">
        <v>30.510819999999999</v>
      </c>
      <c r="G75" s="140">
        <v>107.69982</v>
      </c>
      <c r="H75" s="140">
        <v>113.15971</v>
      </c>
      <c r="I75" s="140">
        <v>106.43269000000001</v>
      </c>
      <c r="J75" s="140">
        <v>107.12622</v>
      </c>
      <c r="K75" s="140">
        <v>107.78429</v>
      </c>
      <c r="L75" s="161">
        <f t="shared" si="3"/>
        <v>103.17678714285714</v>
      </c>
      <c r="M75" s="161">
        <f t="shared" si="3"/>
        <v>99.337201428571419</v>
      </c>
      <c r="O75" s="163" t="s">
        <v>82</v>
      </c>
      <c r="P75" s="163">
        <v>1990</v>
      </c>
      <c r="Q75" s="164">
        <v>38.503999999999998</v>
      </c>
      <c r="R75" s="164">
        <v>12.000999999999999</v>
      </c>
    </row>
    <row r="76" spans="4:18">
      <c r="D76" s="140" t="s">
        <v>303</v>
      </c>
      <c r="E76" s="140">
        <v>21.978480000000001</v>
      </c>
      <c r="F76" s="140">
        <v>27.343769999999999</v>
      </c>
      <c r="G76" s="140">
        <v>44.439699999999995</v>
      </c>
      <c r="H76" s="140">
        <v>61.388820000000003</v>
      </c>
      <c r="I76" s="140">
        <v>98.391530000000003</v>
      </c>
      <c r="J76" s="140">
        <v>100.89132000000001</v>
      </c>
      <c r="K76" s="140">
        <v>103.15512</v>
      </c>
      <c r="L76" s="161">
        <f t="shared" si="3"/>
        <v>138.9548057142857</v>
      </c>
      <c r="M76" s="161">
        <f t="shared" si="3"/>
        <v>168.78787714285713</v>
      </c>
      <c r="O76" s="163" t="s">
        <v>284</v>
      </c>
      <c r="P76" s="163">
        <v>1990</v>
      </c>
      <c r="Q76" s="164">
        <v>2500.2429999999999</v>
      </c>
      <c r="R76" s="164">
        <v>2285.75</v>
      </c>
    </row>
    <row r="77" spans="4:18">
      <c r="D77" s="140" t="s">
        <v>88</v>
      </c>
      <c r="E77" s="140">
        <v>65.170670000000001</v>
      </c>
      <c r="F77" s="140">
        <v>62.537279999999996</v>
      </c>
      <c r="G77" s="140">
        <v>84.360140000000001</v>
      </c>
      <c r="H77" s="140">
        <v>81.922610000000006</v>
      </c>
      <c r="I77" s="140">
        <v>100.27404</v>
      </c>
      <c r="J77" s="140">
        <v>100.81439</v>
      </c>
      <c r="K77" s="140">
        <v>101.34899</v>
      </c>
      <c r="L77" s="161">
        <f t="shared" si="3"/>
        <v>118.00017285714284</v>
      </c>
      <c r="M77" s="161">
        <f t="shared" si="3"/>
        <v>131.87615857142856</v>
      </c>
      <c r="O77" s="163" t="s">
        <v>84</v>
      </c>
      <c r="P77" s="163">
        <v>1990</v>
      </c>
      <c r="Q77" s="164">
        <v>27.670999999999999</v>
      </c>
      <c r="R77" s="164">
        <v>5.5090000000000003</v>
      </c>
    </row>
    <row r="78" spans="4:18">
      <c r="D78" s="140" t="s">
        <v>45</v>
      </c>
      <c r="E78" s="140">
        <v>97.554789999999997</v>
      </c>
      <c r="F78" s="140">
        <v>90.767150000000001</v>
      </c>
      <c r="G78" s="140">
        <v>163.10104000000001</v>
      </c>
      <c r="H78" s="140">
        <v>160.72800000000001</v>
      </c>
      <c r="I78" s="140">
        <v>99.823279999999997</v>
      </c>
      <c r="J78" s="140">
        <v>100.38655</v>
      </c>
      <c r="K78" s="140">
        <v>100.92214</v>
      </c>
      <c r="L78" s="161">
        <f t="shared" si="3"/>
        <v>49.659974285714284</v>
      </c>
      <c r="M78" s="161">
        <f t="shared" si="3"/>
        <v>6.941502857142865</v>
      </c>
      <c r="O78" s="163" t="s">
        <v>304</v>
      </c>
      <c r="P78" s="163">
        <v>1990</v>
      </c>
      <c r="Q78" s="164">
        <v>214.16200000000001</v>
      </c>
      <c r="R78" s="164">
        <v>160.62700000000001</v>
      </c>
    </row>
    <row r="79" spans="4:18">
      <c r="D79" s="157" t="s">
        <v>304</v>
      </c>
      <c r="E79" s="140">
        <v>96.65903999999999</v>
      </c>
      <c r="F79" s="140">
        <v>99.302949999999996</v>
      </c>
      <c r="G79" s="140">
        <v>115.22546000000001</v>
      </c>
      <c r="H79" s="140">
        <v>120.03621000000001</v>
      </c>
      <c r="I79" s="140">
        <v>107.50597999999999</v>
      </c>
      <c r="J79" s="140">
        <v>105.01392999999999</v>
      </c>
      <c r="K79" s="140">
        <v>100.57117</v>
      </c>
      <c r="L79" s="161">
        <f t="shared" si="3"/>
        <v>83.886849999999981</v>
      </c>
      <c r="M79" s="161">
        <f t="shared" si="3"/>
        <v>69.98324999999997</v>
      </c>
      <c r="O79" s="163" t="s">
        <v>86</v>
      </c>
      <c r="P79" s="163">
        <v>1990</v>
      </c>
      <c r="Q79" s="164">
        <v>0.72099999999999997</v>
      </c>
      <c r="R79" s="164">
        <v>0.40899999999999997</v>
      </c>
    </row>
    <row r="80" spans="4:18">
      <c r="D80" s="140" t="s">
        <v>305</v>
      </c>
      <c r="E80" s="140">
        <v>34.951689999999999</v>
      </c>
      <c r="F80" s="140">
        <v>57.167730000000006</v>
      </c>
      <c r="G80" s="140">
        <v>65.239570000000001</v>
      </c>
      <c r="H80" s="140">
        <v>91.416660000000007</v>
      </c>
      <c r="I80" s="140">
        <v>93.785570000000007</v>
      </c>
      <c r="J80" s="140">
        <v>96.78819</v>
      </c>
      <c r="K80" s="140">
        <v>99.467119999999994</v>
      </c>
      <c r="L80" s="161">
        <f t="shared" si="3"/>
        <v>106.36751428571426</v>
      </c>
      <c r="M80" s="161">
        <f t="shared" si="3"/>
        <v>112.11784285714283</v>
      </c>
      <c r="O80" s="163" t="s">
        <v>87</v>
      </c>
      <c r="P80" s="163">
        <v>1990</v>
      </c>
      <c r="Q80" s="164">
        <v>47.253</v>
      </c>
      <c r="R80" s="164">
        <v>15.661</v>
      </c>
    </row>
    <row r="81" spans="4:18">
      <c r="D81" s="140" t="s">
        <v>178</v>
      </c>
      <c r="E81" s="140">
        <v>81.331869999999995</v>
      </c>
      <c r="F81" s="140">
        <v>55.244039999999998</v>
      </c>
      <c r="G81" s="140">
        <v>63.236160000000005</v>
      </c>
      <c r="H81" s="140">
        <v>79.17564999999999</v>
      </c>
      <c r="I81" s="140">
        <v>87.379670000000004</v>
      </c>
      <c r="J81" s="140">
        <v>88.648719999999997</v>
      </c>
      <c r="K81" s="140">
        <v>92.178070000000005</v>
      </c>
      <c r="L81" s="161">
        <f t="shared" si="3"/>
        <v>103.32300142857144</v>
      </c>
      <c r="M81" s="161">
        <f t="shared" si="3"/>
        <v>112.61044428571432</v>
      </c>
      <c r="O81" s="163" t="s">
        <v>88</v>
      </c>
      <c r="P81" s="163">
        <v>1990</v>
      </c>
      <c r="Q81" s="164">
        <v>6.79</v>
      </c>
      <c r="R81" s="164">
        <v>1.7210000000000001</v>
      </c>
    </row>
    <row r="82" spans="4:18">
      <c r="D82" s="157" t="s">
        <v>306</v>
      </c>
      <c r="E82" s="140">
        <v>79.836960000000005</v>
      </c>
      <c r="F82" s="140">
        <v>82.480630000000005</v>
      </c>
      <c r="G82" s="140">
        <v>82.686750000000004</v>
      </c>
      <c r="H82" s="140">
        <v>97.552850000000007</v>
      </c>
      <c r="I82" s="140">
        <v>94.172350000000009</v>
      </c>
      <c r="J82" s="140">
        <v>92.315049999999999</v>
      </c>
      <c r="K82" s="140">
        <v>90.460210000000004</v>
      </c>
      <c r="L82" s="161">
        <f t="shared" si="3"/>
        <v>84.380804285714291</v>
      </c>
      <c r="M82" s="161">
        <f t="shared" si="3"/>
        <v>79.314632857142854</v>
      </c>
      <c r="O82" s="163" t="s">
        <v>390</v>
      </c>
      <c r="P82" s="163">
        <v>1990</v>
      </c>
      <c r="Q82" s="164">
        <v>1.591</v>
      </c>
      <c r="R82" s="164">
        <v>0.50600000000000001</v>
      </c>
    </row>
    <row r="83" spans="4:18">
      <c r="D83" s="140" t="s">
        <v>97</v>
      </c>
      <c r="E83" s="140">
        <v>39.60933</v>
      </c>
      <c r="F83" s="140">
        <v>53.255199999999995</v>
      </c>
      <c r="G83" s="140">
        <v>65.619389999999996</v>
      </c>
      <c r="H83" s="140">
        <v>71.353030000000004</v>
      </c>
      <c r="I83" s="140">
        <v>79.07244</v>
      </c>
      <c r="J83" s="140">
        <v>81.703910000000008</v>
      </c>
      <c r="K83" s="140">
        <v>84.044429999999991</v>
      </c>
      <c r="L83" s="161">
        <f t="shared" si="3"/>
        <v>94.922772857142832</v>
      </c>
      <c r="M83" s="161">
        <f t="shared" si="3"/>
        <v>103.98805857142855</v>
      </c>
      <c r="O83" s="163" t="s">
        <v>90</v>
      </c>
      <c r="P83" s="163">
        <v>1990</v>
      </c>
      <c r="Q83" s="164">
        <v>2.3420000000000001</v>
      </c>
      <c r="R83" s="164">
        <v>0.49399999999999999</v>
      </c>
    </row>
    <row r="84" spans="4:18">
      <c r="D84" s="140" t="s">
        <v>394</v>
      </c>
      <c r="E84" s="140">
        <v>61.074150000000003</v>
      </c>
      <c r="F84" s="140">
        <v>65.215469999999996</v>
      </c>
      <c r="G84" s="140">
        <v>63.666890000000002</v>
      </c>
      <c r="H84" s="140">
        <v>69.931740000000005</v>
      </c>
      <c r="I84" s="140">
        <v>77.780090000000001</v>
      </c>
      <c r="J84" s="140">
        <v>80.072820000000007</v>
      </c>
      <c r="K84" s="140">
        <v>82.129130000000004</v>
      </c>
      <c r="L84" s="161">
        <f t="shared" si="3"/>
        <v>92.584035714285719</v>
      </c>
      <c r="M84" s="161">
        <f t="shared" si="3"/>
        <v>101.29645714285715</v>
      </c>
      <c r="O84" s="163" t="s">
        <v>91</v>
      </c>
      <c r="P84" s="163">
        <v>1990</v>
      </c>
      <c r="Q84" s="164">
        <v>0</v>
      </c>
      <c r="R84" s="164">
        <v>0</v>
      </c>
    </row>
    <row r="85" spans="4:18">
      <c r="D85" s="140" t="s">
        <v>38</v>
      </c>
      <c r="E85" s="140">
        <v>13.37308</v>
      </c>
      <c r="F85" s="140">
        <v>12.153</v>
      </c>
      <c r="G85" s="140">
        <v>39.682499999999997</v>
      </c>
      <c r="H85" s="140">
        <v>24.188459999999999</v>
      </c>
      <c r="I85" s="140">
        <v>81.652259999999998</v>
      </c>
      <c r="J85" s="140">
        <v>81.89103999999999</v>
      </c>
      <c r="K85" s="140">
        <v>82.110280000000003</v>
      </c>
      <c r="L85" s="161">
        <f t="shared" si="3"/>
        <v>131.75755428571429</v>
      </c>
      <c r="M85" s="161">
        <f t="shared" si="3"/>
        <v>173.13028285714287</v>
      </c>
      <c r="O85" s="163" t="s">
        <v>92</v>
      </c>
      <c r="P85" s="163">
        <v>1990</v>
      </c>
      <c r="Q85" s="164">
        <v>15.717000000000001</v>
      </c>
      <c r="R85" s="164">
        <v>5.5759999999999996</v>
      </c>
    </row>
    <row r="86" spans="4:18">
      <c r="D86" s="140" t="s">
        <v>179</v>
      </c>
      <c r="E86" s="140">
        <v>36.90052</v>
      </c>
      <c r="F86" s="140">
        <v>38.761040000000001</v>
      </c>
      <c r="G86" s="140">
        <v>72.771090000000001</v>
      </c>
      <c r="H86" s="140">
        <v>111.34672</v>
      </c>
      <c r="I86" s="140">
        <v>79.906210000000002</v>
      </c>
      <c r="J86" s="140">
        <v>80.318970000000007</v>
      </c>
      <c r="K86" s="140">
        <v>80.725080000000005</v>
      </c>
      <c r="L86" s="161">
        <f t="shared" si="3"/>
        <v>54.47796000000001</v>
      </c>
      <c r="M86" s="161">
        <f t="shared" si="3"/>
        <v>32.605360000000019</v>
      </c>
      <c r="O86" s="163" t="s">
        <v>311</v>
      </c>
      <c r="P86" s="163">
        <v>1990</v>
      </c>
      <c r="Q86" s="164">
        <v>0</v>
      </c>
      <c r="R86" s="164">
        <v>0</v>
      </c>
    </row>
    <row r="87" spans="4:18">
      <c r="D87" s="140" t="s">
        <v>132</v>
      </c>
      <c r="E87" s="140">
        <v>37.54327</v>
      </c>
      <c r="F87" s="140">
        <v>41.902279999999998</v>
      </c>
      <c r="G87" s="140">
        <v>50.974379999999996</v>
      </c>
      <c r="H87" s="140">
        <v>70.022089999999992</v>
      </c>
      <c r="I87" s="140">
        <v>76.08738000000001</v>
      </c>
      <c r="J87" s="140">
        <v>78.381399999999999</v>
      </c>
      <c r="K87" s="140">
        <v>80.436720000000008</v>
      </c>
      <c r="L87" s="161">
        <f t="shared" si="3"/>
        <v>89.363545714285735</v>
      </c>
      <c r="M87" s="161">
        <f t="shared" si="3"/>
        <v>96.802567142857185</v>
      </c>
      <c r="O87" s="163" t="s">
        <v>93</v>
      </c>
      <c r="P87" s="163">
        <v>1990</v>
      </c>
      <c r="Q87" s="164">
        <v>7.3029999999999999</v>
      </c>
      <c r="R87" s="164">
        <v>10.574</v>
      </c>
    </row>
    <row r="88" spans="4:18">
      <c r="D88" s="140" t="s">
        <v>137</v>
      </c>
      <c r="E88" s="140">
        <v>65.689820000000012</v>
      </c>
      <c r="F88" s="140">
        <v>69.576050000000009</v>
      </c>
      <c r="G88" s="140">
        <v>74.422830000000005</v>
      </c>
      <c r="H88" s="140">
        <v>82.066570000000013</v>
      </c>
      <c r="I88" s="140">
        <v>76.141660000000002</v>
      </c>
      <c r="J88" s="140">
        <v>75.851119999999995</v>
      </c>
      <c r="K88" s="140">
        <v>78.130979999999994</v>
      </c>
      <c r="L88" s="161">
        <f t="shared" si="3"/>
        <v>74.757617142857114</v>
      </c>
      <c r="M88" s="161">
        <f t="shared" si="3"/>
        <v>71.946481428571389</v>
      </c>
      <c r="O88" s="163" t="s">
        <v>95</v>
      </c>
      <c r="P88" s="163">
        <v>1990</v>
      </c>
      <c r="Q88" s="164">
        <v>1543.684</v>
      </c>
      <c r="R88" s="164">
        <v>350.24099999999999</v>
      </c>
    </row>
    <row r="89" spans="4:18">
      <c r="D89" s="140" t="s">
        <v>117</v>
      </c>
      <c r="E89" s="140">
        <v>30.794150000000002</v>
      </c>
      <c r="F89" s="140">
        <v>31.48301</v>
      </c>
      <c r="G89" s="140">
        <v>70.241630000000001</v>
      </c>
      <c r="H89" s="140">
        <v>87.079089999999994</v>
      </c>
      <c r="I89" s="140">
        <v>76.827880000000007</v>
      </c>
      <c r="J89" s="140">
        <v>77.134179999999986</v>
      </c>
      <c r="K89" s="140">
        <v>77.437929999999994</v>
      </c>
      <c r="L89" s="161">
        <f t="shared" si="3"/>
        <v>69.174078571428566</v>
      </c>
      <c r="M89" s="161">
        <f t="shared" si="3"/>
        <v>62.28753571428571</v>
      </c>
      <c r="O89" s="163" t="s">
        <v>96</v>
      </c>
      <c r="P89" s="163">
        <v>1990</v>
      </c>
      <c r="Q89" s="164">
        <v>767.27599999999995</v>
      </c>
      <c r="R89" s="164">
        <v>150.09100000000001</v>
      </c>
    </row>
    <row r="90" spans="4:18">
      <c r="D90" s="140" t="s">
        <v>400</v>
      </c>
      <c r="E90" s="140">
        <v>48.602089999999997</v>
      </c>
      <c r="F90" s="140">
        <v>60.58146</v>
      </c>
      <c r="G90" s="140">
        <v>68.163269999999997</v>
      </c>
      <c r="H90" s="140">
        <v>67.605910000000009</v>
      </c>
      <c r="I90" s="140">
        <v>73.021039999999999</v>
      </c>
      <c r="J90" s="140">
        <v>75.181259999999995</v>
      </c>
      <c r="K90" s="140">
        <v>77.118710000000007</v>
      </c>
      <c r="L90" s="161">
        <f t="shared" si="3"/>
        <v>85.272538571428584</v>
      </c>
      <c r="M90" s="161">
        <f t="shared" si="3"/>
        <v>92.067395714285709</v>
      </c>
      <c r="O90" s="163" t="s">
        <v>391</v>
      </c>
      <c r="P90" s="163">
        <v>1990</v>
      </c>
      <c r="Q90" s="164">
        <v>489.16899999999998</v>
      </c>
      <c r="R90" s="164">
        <v>101.523</v>
      </c>
    </row>
    <row r="91" spans="4:18">
      <c r="D91" s="140" t="s">
        <v>146</v>
      </c>
      <c r="E91" s="140">
        <v>59.544199999999996</v>
      </c>
      <c r="F91" s="140">
        <v>63.406510000000004</v>
      </c>
      <c r="G91" s="140">
        <v>66.574039999999997</v>
      </c>
      <c r="H91" s="140">
        <v>68.557460000000006</v>
      </c>
      <c r="I91" s="140">
        <v>71.614289999999997</v>
      </c>
      <c r="J91" s="140">
        <v>73.289699999999996</v>
      </c>
      <c r="K91" s="140">
        <v>74.806960000000004</v>
      </c>
      <c r="L91" s="161">
        <f t="shared" ref="L91:M110" si="4">($K91-$H91)/($K$10-$H$10)*(L$10-$K$10)+$H91</f>
        <v>80.163674285714293</v>
      </c>
      <c r="M91" s="161">
        <f t="shared" si="4"/>
        <v>84.627602857142861</v>
      </c>
      <c r="O91" s="163" t="s">
        <v>299</v>
      </c>
      <c r="P91" s="163">
        <v>1990</v>
      </c>
      <c r="Q91" s="164">
        <v>196.40100000000001</v>
      </c>
      <c r="R91" s="164">
        <v>34.167999999999999</v>
      </c>
    </row>
    <row r="92" spans="4:18">
      <c r="D92" s="157" t="s">
        <v>307</v>
      </c>
      <c r="E92" s="140">
        <v>58.227179999999997</v>
      </c>
      <c r="F92" s="140">
        <v>69.20441000000001</v>
      </c>
      <c r="G92" s="140">
        <v>88.594189999999998</v>
      </c>
      <c r="H92" s="140">
        <v>101.59425999999999</v>
      </c>
      <c r="I92" s="140">
        <v>71.681470000000004</v>
      </c>
      <c r="J92" s="140">
        <v>71.977890000000002</v>
      </c>
      <c r="K92" s="140">
        <v>72.52422</v>
      </c>
      <c r="L92" s="161">
        <f t="shared" si="4"/>
        <v>47.607042857142865</v>
      </c>
      <c r="M92" s="161">
        <f t="shared" si="4"/>
        <v>26.84272857142858</v>
      </c>
      <c r="O92" s="163" t="s">
        <v>312</v>
      </c>
      <c r="P92" s="163">
        <v>1990</v>
      </c>
      <c r="Q92" s="164">
        <v>78.950999999999993</v>
      </c>
      <c r="R92" s="164">
        <v>83.566000000000003</v>
      </c>
    </row>
    <row r="93" spans="4:18">
      <c r="D93" s="174" t="s">
        <v>425</v>
      </c>
      <c r="E93" s="174">
        <v>81.945390000000003</v>
      </c>
      <c r="F93" s="174">
        <v>58.587849999999996</v>
      </c>
      <c r="G93" s="174">
        <v>57.526650000000004</v>
      </c>
      <c r="H93" s="174">
        <v>39.275889999999997</v>
      </c>
      <c r="I93" s="174">
        <v>68.549899999999994</v>
      </c>
      <c r="J93" s="174">
        <v>70.400809999999993</v>
      </c>
      <c r="K93" s="174">
        <v>72.058859999999996</v>
      </c>
      <c r="L93" s="161">
        <f t="shared" si="4"/>
        <v>100.15854857142855</v>
      </c>
      <c r="M93" s="161">
        <f t="shared" si="4"/>
        <v>123.57495571428569</v>
      </c>
      <c r="O93" s="163" t="s">
        <v>97</v>
      </c>
      <c r="P93" s="163">
        <v>1990</v>
      </c>
      <c r="Q93" s="164">
        <v>79.930000000000007</v>
      </c>
      <c r="R93" s="164">
        <v>62.905999999999999</v>
      </c>
    </row>
    <row r="94" spans="4:18">
      <c r="D94" s="140" t="s">
        <v>189</v>
      </c>
      <c r="E94" s="140">
        <v>35.100589999999997</v>
      </c>
      <c r="F94" s="140">
        <v>30.376990000000003</v>
      </c>
      <c r="G94" s="140">
        <v>51.434539999999998</v>
      </c>
      <c r="H94" s="140">
        <v>59.894599999999997</v>
      </c>
      <c r="I94" s="140">
        <v>71.019120000000001</v>
      </c>
      <c r="J94" s="140">
        <v>71.561949999999996</v>
      </c>
      <c r="K94" s="140">
        <v>72.0578</v>
      </c>
      <c r="L94" s="161">
        <f t="shared" si="4"/>
        <v>82.483400000000003</v>
      </c>
      <c r="M94" s="161">
        <f t="shared" si="4"/>
        <v>91.171400000000006</v>
      </c>
      <c r="O94" s="163" t="s">
        <v>289</v>
      </c>
      <c r="P94" s="163">
        <v>1990</v>
      </c>
      <c r="Q94" s="164">
        <v>1743.9</v>
      </c>
      <c r="R94" s="164">
        <v>1501.704</v>
      </c>
    </row>
    <row r="95" spans="4:18">
      <c r="D95" s="157" t="s">
        <v>308</v>
      </c>
      <c r="E95" s="140">
        <v>75.555059999999997</v>
      </c>
      <c r="F95" s="140">
        <v>77.426360000000003</v>
      </c>
      <c r="G95" s="140">
        <v>75.11748</v>
      </c>
      <c r="H95" s="140">
        <v>76.199789999999993</v>
      </c>
      <c r="I95" s="140">
        <v>84.371539999999996</v>
      </c>
      <c r="J95" s="140">
        <v>76.12463000000001</v>
      </c>
      <c r="K95" s="140">
        <v>69.072940000000003</v>
      </c>
      <c r="L95" s="161">
        <f t="shared" si="4"/>
        <v>62.964211428571438</v>
      </c>
      <c r="M95" s="161">
        <f t="shared" si="4"/>
        <v>57.8736042857143</v>
      </c>
      <c r="O95" s="163" t="s">
        <v>326</v>
      </c>
      <c r="P95" s="163">
        <v>1990</v>
      </c>
      <c r="Q95" s="164">
        <v>17.664000000000001</v>
      </c>
      <c r="R95" s="164">
        <v>0</v>
      </c>
    </row>
    <row r="96" spans="4:18">
      <c r="D96" s="157" t="s">
        <v>309</v>
      </c>
      <c r="E96" s="140">
        <v>108.08602999999999</v>
      </c>
      <c r="F96" s="140">
        <v>81.769919999999999</v>
      </c>
      <c r="G96" s="140">
        <v>66.195089999999993</v>
      </c>
      <c r="H96" s="140">
        <v>68.542770000000004</v>
      </c>
      <c r="I96" s="140">
        <v>67.945309999999992</v>
      </c>
      <c r="J96" s="140">
        <v>72.946619999999996</v>
      </c>
      <c r="K96" s="140">
        <v>67.942700000000002</v>
      </c>
      <c r="L96" s="161">
        <f t="shared" si="4"/>
        <v>67.428354285714292</v>
      </c>
      <c r="M96" s="161">
        <f t="shared" si="4"/>
        <v>66.99973285714286</v>
      </c>
      <c r="O96" s="163" t="s">
        <v>99</v>
      </c>
      <c r="P96" s="163">
        <v>1990</v>
      </c>
      <c r="Q96" s="164">
        <v>3650.3270000000002</v>
      </c>
      <c r="R96" s="164">
        <v>3851.123</v>
      </c>
    </row>
    <row r="97" spans="4:18">
      <c r="D97" s="157" t="s">
        <v>310</v>
      </c>
      <c r="E97" s="140">
        <v>77.170659999999998</v>
      </c>
      <c r="F97" s="140">
        <v>82.229839999999996</v>
      </c>
      <c r="G97" s="140">
        <v>77.926240000000007</v>
      </c>
      <c r="H97" s="140">
        <v>74.562610000000006</v>
      </c>
      <c r="I97" s="140">
        <v>71.43471000000001</v>
      </c>
      <c r="J97" s="140">
        <v>68.780330000000006</v>
      </c>
      <c r="K97" s="140">
        <v>65.767789999999991</v>
      </c>
      <c r="L97" s="161">
        <f t="shared" si="4"/>
        <v>58.229372857142835</v>
      </c>
      <c r="M97" s="161">
        <f t="shared" si="4"/>
        <v>51.947358571428538</v>
      </c>
      <c r="O97" s="163" t="s">
        <v>100</v>
      </c>
      <c r="P97" s="163">
        <v>1990</v>
      </c>
      <c r="Q97" s="164">
        <v>22.372</v>
      </c>
      <c r="R97" s="164">
        <v>5.601</v>
      </c>
    </row>
    <row r="98" spans="4:18">
      <c r="D98" s="140" t="s">
        <v>139</v>
      </c>
      <c r="E98" s="140">
        <v>67.466100000000012</v>
      </c>
      <c r="F98" s="140">
        <v>70.569100000000006</v>
      </c>
      <c r="G98" s="140">
        <v>71.2179</v>
      </c>
      <c r="H98" s="140">
        <v>71.578059999999994</v>
      </c>
      <c r="I98" s="140">
        <v>65.710059999999999</v>
      </c>
      <c r="J98" s="140">
        <v>64.181150000000002</v>
      </c>
      <c r="K98" s="140">
        <v>63.536730000000006</v>
      </c>
      <c r="L98" s="161">
        <f t="shared" si="4"/>
        <v>56.644161428571444</v>
      </c>
      <c r="M98" s="161">
        <f t="shared" si="4"/>
        <v>50.900354285714307</v>
      </c>
      <c r="O98" s="163" t="s">
        <v>101</v>
      </c>
      <c r="P98" s="163">
        <v>1990</v>
      </c>
      <c r="Q98" s="164">
        <v>208.08600000000001</v>
      </c>
      <c r="R98" s="164">
        <v>50.243000000000002</v>
      </c>
    </row>
    <row r="99" spans="4:18">
      <c r="D99" s="157" t="s">
        <v>311</v>
      </c>
      <c r="E99" s="140">
        <v>97.552240000000012</v>
      </c>
      <c r="F99" s="140">
        <v>77.421419999999998</v>
      </c>
      <c r="G99" s="140">
        <v>75.482060000000004</v>
      </c>
      <c r="H99" s="140">
        <v>75.543759999999992</v>
      </c>
      <c r="I99" s="140">
        <v>66.250770000000003</v>
      </c>
      <c r="J99" s="140">
        <v>64.385000000000005</v>
      </c>
      <c r="K99" s="140">
        <v>62.988399999999999</v>
      </c>
      <c r="L99" s="161">
        <f t="shared" si="4"/>
        <v>52.226662857142863</v>
      </c>
      <c r="M99" s="161">
        <f t="shared" si="4"/>
        <v>43.258548571428584</v>
      </c>
      <c r="O99" s="163" t="s">
        <v>103</v>
      </c>
      <c r="P99" s="163">
        <v>1990</v>
      </c>
      <c r="Q99" s="164">
        <v>55.701999999999998</v>
      </c>
      <c r="R99" s="164">
        <v>13.02</v>
      </c>
    </row>
    <row r="100" spans="4:18">
      <c r="D100" s="157" t="s">
        <v>312</v>
      </c>
      <c r="E100" s="140">
        <v>65.583190000000002</v>
      </c>
      <c r="F100" s="140">
        <v>68.374020000000002</v>
      </c>
      <c r="G100" s="140">
        <v>68.143289999999993</v>
      </c>
      <c r="H100" s="140">
        <v>70.08071000000001</v>
      </c>
      <c r="I100" s="140">
        <v>65.591250000000002</v>
      </c>
      <c r="J100" s="140">
        <v>61.268099999999997</v>
      </c>
      <c r="K100" s="140">
        <v>62.433010000000003</v>
      </c>
      <c r="L100" s="161">
        <f t="shared" si="4"/>
        <v>55.877838571428569</v>
      </c>
      <c r="M100" s="161">
        <f t="shared" si="4"/>
        <v>50.415195714285709</v>
      </c>
      <c r="O100" s="163" t="s">
        <v>104</v>
      </c>
      <c r="P100" s="163">
        <v>1990</v>
      </c>
      <c r="Q100" s="164">
        <v>0.10299999999999999</v>
      </c>
      <c r="R100" s="164">
        <v>6.8000000000000005E-2</v>
      </c>
    </row>
    <row r="101" spans="4:18">
      <c r="D101" s="140" t="s">
        <v>142</v>
      </c>
      <c r="E101" s="140">
        <v>35.356290000000001</v>
      </c>
      <c r="F101" s="140">
        <v>41.448639999999997</v>
      </c>
      <c r="G101" s="140">
        <v>35.439109999999999</v>
      </c>
      <c r="H101" s="140">
        <v>48.09966</v>
      </c>
      <c r="I101" s="140">
        <v>59.041980000000002</v>
      </c>
      <c r="J101" s="140">
        <v>60.705589999999994</v>
      </c>
      <c r="K101" s="140">
        <v>62.201550000000005</v>
      </c>
      <c r="L101" s="161">
        <f t="shared" si="4"/>
        <v>74.288884285714289</v>
      </c>
      <c r="M101" s="161">
        <f t="shared" si="4"/>
        <v>84.361662857142875</v>
      </c>
      <c r="O101" s="163" t="s">
        <v>392</v>
      </c>
      <c r="P101" s="163">
        <v>1990</v>
      </c>
      <c r="Q101" s="164">
        <v>0</v>
      </c>
      <c r="R101" s="164">
        <v>0</v>
      </c>
    </row>
    <row r="102" spans="4:18">
      <c r="D102" s="140" t="s">
        <v>426</v>
      </c>
      <c r="E102" s="140">
        <v>15.41259</v>
      </c>
      <c r="F102" s="140">
        <v>16.779949999999999</v>
      </c>
      <c r="G102" s="140">
        <v>24.111810000000002</v>
      </c>
      <c r="H102" s="140">
        <v>43.922040000000003</v>
      </c>
      <c r="I102" s="140">
        <v>58.068760000000005</v>
      </c>
      <c r="J102" s="140">
        <v>59.776580000000003</v>
      </c>
      <c r="K102" s="140">
        <v>61.308529999999998</v>
      </c>
      <c r="L102" s="161">
        <f t="shared" si="4"/>
        <v>76.211235714285706</v>
      </c>
      <c r="M102" s="161">
        <f t="shared" si="4"/>
        <v>88.630157142857144</v>
      </c>
      <c r="O102" s="163" t="s">
        <v>393</v>
      </c>
      <c r="P102" s="163">
        <v>1990</v>
      </c>
      <c r="Q102" s="164">
        <v>518.15099999999995</v>
      </c>
      <c r="R102" s="164">
        <v>378.49700000000001</v>
      </c>
    </row>
    <row r="103" spans="4:18">
      <c r="D103" s="140" t="s">
        <v>427</v>
      </c>
      <c r="E103" s="140">
        <v>37.253709999999998</v>
      </c>
      <c r="F103" s="140">
        <v>40.640860000000004</v>
      </c>
      <c r="G103" s="140">
        <v>45.292879999999997</v>
      </c>
      <c r="H103" s="140">
        <v>46.413309999999996</v>
      </c>
      <c r="I103" s="140">
        <v>55.049399999999999</v>
      </c>
      <c r="J103" s="140">
        <v>56.946390000000001</v>
      </c>
      <c r="K103" s="140">
        <v>58.633519999999997</v>
      </c>
      <c r="L103" s="161">
        <f t="shared" si="4"/>
        <v>69.107985714285718</v>
      </c>
      <c r="M103" s="161">
        <f t="shared" si="4"/>
        <v>77.836707142857136</v>
      </c>
      <c r="O103" s="163" t="s">
        <v>305</v>
      </c>
      <c r="P103" s="163">
        <v>1990</v>
      </c>
      <c r="Q103" s="164">
        <v>0</v>
      </c>
      <c r="R103" s="164">
        <v>0</v>
      </c>
    </row>
    <row r="104" spans="4:18">
      <c r="D104" s="140" t="s">
        <v>21</v>
      </c>
      <c r="E104" s="140">
        <v>78.096620000000001</v>
      </c>
      <c r="F104" s="140">
        <v>42.526789999999998</v>
      </c>
      <c r="G104" s="140">
        <v>42.646560000000001</v>
      </c>
      <c r="H104" s="140">
        <v>47.617170000000002</v>
      </c>
      <c r="I104" s="140">
        <v>50.72457</v>
      </c>
      <c r="J104" s="140">
        <v>53.98283</v>
      </c>
      <c r="K104" s="140">
        <v>56.537080000000003</v>
      </c>
      <c r="L104" s="161">
        <f t="shared" si="4"/>
        <v>64.182717142857143</v>
      </c>
      <c r="M104" s="161">
        <f t="shared" si="4"/>
        <v>70.554081428571436</v>
      </c>
      <c r="O104" s="163" t="s">
        <v>106</v>
      </c>
      <c r="P104" s="163">
        <v>1990</v>
      </c>
      <c r="Q104" s="164">
        <v>15.257999999999999</v>
      </c>
      <c r="R104" s="164">
        <v>3.0670000000000002</v>
      </c>
    </row>
    <row r="105" spans="4:18">
      <c r="D105" s="140" t="s">
        <v>161</v>
      </c>
      <c r="E105" s="140">
        <v>32.561169999999997</v>
      </c>
      <c r="F105" s="140">
        <v>44.512589999999996</v>
      </c>
      <c r="G105" s="140">
        <v>48.133569999999999</v>
      </c>
      <c r="H105" s="140">
        <v>47.597809999999996</v>
      </c>
      <c r="I105" s="140">
        <v>52.731999999999999</v>
      </c>
      <c r="J105" s="140">
        <v>54.413550000000001</v>
      </c>
      <c r="K105" s="140">
        <v>55.91028</v>
      </c>
      <c r="L105" s="161">
        <f t="shared" si="4"/>
        <v>63.035254285714288</v>
      </c>
      <c r="M105" s="161">
        <f t="shared" si="4"/>
        <v>68.972732857142859</v>
      </c>
      <c r="O105" s="163" t="s">
        <v>107</v>
      </c>
      <c r="P105" s="163">
        <v>1990</v>
      </c>
      <c r="Q105" s="164">
        <v>6.8860000000000001</v>
      </c>
      <c r="R105" s="164">
        <v>1.1100000000000001</v>
      </c>
    </row>
    <row r="106" spans="4:18">
      <c r="D106" s="140" t="s">
        <v>103</v>
      </c>
      <c r="E106" s="140">
        <v>38.943129999999996</v>
      </c>
      <c r="F106" s="140">
        <v>41.798480000000005</v>
      </c>
      <c r="G106" s="140">
        <v>46.237250000000003</v>
      </c>
      <c r="H106" s="140">
        <v>48.661629999999995</v>
      </c>
      <c r="I106" s="140">
        <v>52.6751</v>
      </c>
      <c r="J106" s="140">
        <v>53.51399</v>
      </c>
      <c r="K106" s="140">
        <v>54.302099999999996</v>
      </c>
      <c r="L106" s="161">
        <f t="shared" si="4"/>
        <v>59.136788571428568</v>
      </c>
      <c r="M106" s="161">
        <f t="shared" si="4"/>
        <v>63.165695714285711</v>
      </c>
      <c r="O106" s="163" t="s">
        <v>327</v>
      </c>
      <c r="P106" s="163">
        <v>1990</v>
      </c>
      <c r="Q106" s="164">
        <v>35.448</v>
      </c>
      <c r="R106" s="164">
        <v>14.396000000000001</v>
      </c>
    </row>
    <row r="107" spans="4:18">
      <c r="D107" s="140" t="s">
        <v>156</v>
      </c>
      <c r="E107" s="140">
        <v>11.01643</v>
      </c>
      <c r="F107" s="140">
        <v>12.14498</v>
      </c>
      <c r="G107" s="140">
        <v>48.63288</v>
      </c>
      <c r="H107" s="140">
        <v>50.288839999999993</v>
      </c>
      <c r="I107" s="140">
        <v>53.40757</v>
      </c>
      <c r="J107" s="140">
        <v>53.810050000000004</v>
      </c>
      <c r="K107" s="140">
        <v>54.185370000000006</v>
      </c>
      <c r="L107" s="161">
        <f t="shared" si="4"/>
        <v>57.525252857142874</v>
      </c>
      <c r="M107" s="161">
        <f t="shared" si="4"/>
        <v>60.308488571428597</v>
      </c>
      <c r="O107" s="163" t="s">
        <v>108</v>
      </c>
      <c r="P107" s="163">
        <v>1990</v>
      </c>
      <c r="Q107" s="164">
        <v>20.905999999999999</v>
      </c>
      <c r="R107" s="164">
        <v>9.1059999999999999</v>
      </c>
    </row>
    <row r="108" spans="4:18">
      <c r="D108" s="140" t="s">
        <v>170</v>
      </c>
      <c r="E108" s="140">
        <v>56.393800000000006</v>
      </c>
      <c r="F108" s="140">
        <v>54.577649999999998</v>
      </c>
      <c r="G108" s="140">
        <v>53.063220000000001</v>
      </c>
      <c r="H108" s="140">
        <v>55.882849999999998</v>
      </c>
      <c r="I108" s="140">
        <v>57.154180000000004</v>
      </c>
      <c r="J108" s="140">
        <v>53.066870000000002</v>
      </c>
      <c r="K108" s="140">
        <v>54.1081</v>
      </c>
      <c r="L108" s="161">
        <f t="shared" si="4"/>
        <v>52.586885714285714</v>
      </c>
      <c r="M108" s="161">
        <f t="shared" si="4"/>
        <v>51.319207142857145</v>
      </c>
      <c r="O108" s="163" t="s">
        <v>109</v>
      </c>
      <c r="P108" s="163">
        <v>1990</v>
      </c>
      <c r="Q108" s="164">
        <v>2.0880000000000001</v>
      </c>
      <c r="R108" s="164">
        <v>0.81599999999999995</v>
      </c>
    </row>
    <row r="109" spans="4:18">
      <c r="D109" s="157" t="s">
        <v>313</v>
      </c>
      <c r="E109" s="140">
        <v>72.484039999999993</v>
      </c>
      <c r="F109" s="140">
        <v>79.490350000000007</v>
      </c>
      <c r="G109" s="140">
        <v>68.553550000000001</v>
      </c>
      <c r="H109" s="140">
        <v>64.816690000000008</v>
      </c>
      <c r="I109" s="140">
        <v>63.679089999999995</v>
      </c>
      <c r="J109" s="140">
        <v>58.416040000000002</v>
      </c>
      <c r="K109" s="140">
        <v>53.703220000000002</v>
      </c>
      <c r="L109" s="161">
        <f t="shared" si="4"/>
        <v>44.177388571428565</v>
      </c>
      <c r="M109" s="161">
        <f t="shared" si="4"/>
        <v>36.239195714285707</v>
      </c>
      <c r="O109" s="163" t="s">
        <v>110</v>
      </c>
      <c r="P109" s="163">
        <v>1990</v>
      </c>
      <c r="Q109" s="164">
        <v>1.0569999999999999</v>
      </c>
      <c r="R109" s="164">
        <v>0.372</v>
      </c>
    </row>
    <row r="110" spans="4:18">
      <c r="D110" s="140" t="s">
        <v>68</v>
      </c>
      <c r="E110" s="140">
        <v>30.859490000000001</v>
      </c>
      <c r="F110" s="140">
        <v>38.984730000000006</v>
      </c>
      <c r="G110" s="140">
        <v>39.805120000000002</v>
      </c>
      <c r="H110" s="140">
        <v>47.049330000000005</v>
      </c>
      <c r="I110" s="140">
        <v>50.320699999999995</v>
      </c>
      <c r="J110" s="140">
        <v>51.593660000000007</v>
      </c>
      <c r="K110" s="140">
        <v>52.746569999999998</v>
      </c>
      <c r="L110" s="161">
        <f t="shared" si="4"/>
        <v>57.629918571428561</v>
      </c>
      <c r="M110" s="161">
        <f t="shared" si="4"/>
        <v>61.699375714285708</v>
      </c>
      <c r="O110" s="163" t="s">
        <v>394</v>
      </c>
      <c r="P110" s="163">
        <v>1990</v>
      </c>
      <c r="Q110" s="164">
        <v>0</v>
      </c>
      <c r="R110" s="164">
        <v>0</v>
      </c>
    </row>
    <row r="111" spans="4:18">
      <c r="D111" s="140" t="s">
        <v>314</v>
      </c>
      <c r="E111" s="140">
        <v>57.043970000000002</v>
      </c>
      <c r="F111" s="140">
        <v>46.584980000000002</v>
      </c>
      <c r="G111" s="140">
        <v>46.257539999999999</v>
      </c>
      <c r="H111" s="140">
        <v>45.763449999999999</v>
      </c>
      <c r="I111" s="140">
        <v>49.782530000000001</v>
      </c>
      <c r="J111" s="140">
        <v>51.170749999999998</v>
      </c>
      <c r="K111" s="140">
        <v>52.418459999999996</v>
      </c>
      <c r="L111" s="161">
        <f t="shared" ref="L111:M130" si="5">($K111-$H111)/($K$10-$H$10)*(L$10-$K$10)+$H111</f>
        <v>58.122754285714279</v>
      </c>
      <c r="M111" s="161">
        <f t="shared" si="5"/>
        <v>62.876332857142849</v>
      </c>
      <c r="O111" s="163" t="s">
        <v>321</v>
      </c>
      <c r="P111" s="163">
        <v>1990</v>
      </c>
      <c r="Q111" s="164">
        <v>57.726999999999997</v>
      </c>
      <c r="R111" s="164">
        <v>24.873000000000001</v>
      </c>
    </row>
    <row r="112" spans="4:18">
      <c r="D112" s="140" t="s">
        <v>145</v>
      </c>
      <c r="E112" s="140">
        <v>63.833489999999998</v>
      </c>
      <c r="F112" s="140">
        <v>60.5685</v>
      </c>
      <c r="G112" s="140">
        <v>39.43947</v>
      </c>
      <c r="H112" s="140">
        <v>90.747009999999989</v>
      </c>
      <c r="I112" s="140">
        <v>50.027500000000003</v>
      </c>
      <c r="J112" s="140">
        <v>50.445120000000003</v>
      </c>
      <c r="K112" s="140">
        <v>50.84395</v>
      </c>
      <c r="L112" s="161">
        <f t="shared" si="5"/>
        <v>16.641327142857151</v>
      </c>
      <c r="M112" s="161">
        <f t="shared" si="5"/>
        <v>-11.860858571428551</v>
      </c>
      <c r="O112" s="163" t="s">
        <v>328</v>
      </c>
      <c r="P112" s="163">
        <v>1990</v>
      </c>
      <c r="Q112" s="164">
        <v>21.736000000000001</v>
      </c>
      <c r="R112" s="164">
        <v>19.451000000000001</v>
      </c>
    </row>
    <row r="113" spans="4:18">
      <c r="D113" s="157" t="s">
        <v>315</v>
      </c>
      <c r="E113" s="140">
        <v>72.262450000000001</v>
      </c>
      <c r="F113" s="140">
        <v>53.824709999999996</v>
      </c>
      <c r="G113" s="140">
        <v>50.421399999999998</v>
      </c>
      <c r="H113" s="140">
        <v>48.95879</v>
      </c>
      <c r="I113" s="140">
        <v>49.973279999999995</v>
      </c>
      <c r="J113" s="140">
        <v>48.551749999999998</v>
      </c>
      <c r="K113" s="140">
        <v>46.301269999999995</v>
      </c>
      <c r="L113" s="161">
        <f t="shared" si="5"/>
        <v>44.023395714285705</v>
      </c>
      <c r="M113" s="161">
        <f t="shared" si="5"/>
        <v>42.12516714285713</v>
      </c>
      <c r="O113" s="163" t="s">
        <v>395</v>
      </c>
      <c r="P113" s="163">
        <v>1990</v>
      </c>
      <c r="Q113" s="164">
        <v>19.701000000000001</v>
      </c>
      <c r="R113" s="164">
        <v>6.0709999999999997</v>
      </c>
    </row>
    <row r="114" spans="4:18">
      <c r="D114" s="140" t="s">
        <v>42</v>
      </c>
      <c r="E114" s="140">
        <v>12.151009999999999</v>
      </c>
      <c r="F114" s="140">
        <v>14.072239999999999</v>
      </c>
      <c r="G114" s="140">
        <v>46.470099999999995</v>
      </c>
      <c r="H114" s="140">
        <v>47.809699999999999</v>
      </c>
      <c r="I114" s="140">
        <v>43.405910000000006</v>
      </c>
      <c r="J114" s="140">
        <v>43.660150000000002</v>
      </c>
      <c r="K114" s="140">
        <v>43.910400000000003</v>
      </c>
      <c r="L114" s="161">
        <f t="shared" si="5"/>
        <v>40.56814285714286</v>
      </c>
      <c r="M114" s="161">
        <f t="shared" si="5"/>
        <v>37.782928571428585</v>
      </c>
      <c r="O114" s="163" t="s">
        <v>113</v>
      </c>
      <c r="P114" s="163">
        <v>1990</v>
      </c>
      <c r="Q114" s="164">
        <v>19.173999999999999</v>
      </c>
      <c r="R114" s="164">
        <v>3.7919999999999998</v>
      </c>
    </row>
    <row r="115" spans="4:18">
      <c r="D115" s="140" t="s">
        <v>316</v>
      </c>
      <c r="E115" s="140">
        <v>50.806539999999998</v>
      </c>
      <c r="F115" s="140">
        <v>48.2303</v>
      </c>
      <c r="G115" s="140">
        <v>34.780680000000004</v>
      </c>
      <c r="H115" s="140">
        <v>35.855739999999997</v>
      </c>
      <c r="I115" s="140">
        <v>40.029389999999999</v>
      </c>
      <c r="J115" s="140">
        <v>40.87865</v>
      </c>
      <c r="K115" s="140">
        <v>41.657160000000005</v>
      </c>
      <c r="L115" s="161">
        <f t="shared" si="5"/>
        <v>46.629805714285723</v>
      </c>
      <c r="M115" s="161">
        <f t="shared" si="5"/>
        <v>50.77367714285716</v>
      </c>
      <c r="O115" s="163" t="s">
        <v>114</v>
      </c>
      <c r="P115" s="163">
        <v>1990</v>
      </c>
      <c r="Q115" s="164">
        <v>5.1040000000000001</v>
      </c>
      <c r="R115" s="164">
        <v>1.7869999999999999</v>
      </c>
    </row>
    <row r="116" spans="4:18">
      <c r="D116" s="140" t="s">
        <v>317</v>
      </c>
      <c r="E116" s="140">
        <v>12.850010000000001</v>
      </c>
      <c r="F116" s="140">
        <v>17.88447</v>
      </c>
      <c r="G116" s="140">
        <v>24.225180000000002</v>
      </c>
      <c r="H116" s="140">
        <v>32.66619</v>
      </c>
      <c r="I116" s="140">
        <v>38.865290000000002</v>
      </c>
      <c r="J116" s="140">
        <v>39.949080000000002</v>
      </c>
      <c r="K116" s="140">
        <v>40.924630000000001</v>
      </c>
      <c r="L116" s="161">
        <f t="shared" si="5"/>
        <v>48.00329285714286</v>
      </c>
      <c r="M116" s="161">
        <f t="shared" si="5"/>
        <v>53.902178571428571</v>
      </c>
      <c r="O116" s="163" t="s">
        <v>296</v>
      </c>
      <c r="P116" s="163">
        <v>1990</v>
      </c>
      <c r="Q116" s="164">
        <v>185.01</v>
      </c>
      <c r="R116" s="164">
        <v>57.311999999999998</v>
      </c>
    </row>
    <row r="117" spans="4:18">
      <c r="D117" s="140" t="s">
        <v>318</v>
      </c>
      <c r="E117" s="140">
        <v>25.11833</v>
      </c>
      <c r="F117" s="140">
        <v>26.90531</v>
      </c>
      <c r="G117" s="140">
        <v>31.234020000000001</v>
      </c>
      <c r="H117" s="140">
        <v>30.86252</v>
      </c>
      <c r="I117" s="140">
        <v>32.738689999999998</v>
      </c>
      <c r="J117" s="140">
        <v>33.160969999999999</v>
      </c>
      <c r="K117" s="140">
        <v>40.762720000000002</v>
      </c>
      <c r="L117" s="161">
        <f t="shared" si="5"/>
        <v>49.248605714285716</v>
      </c>
      <c r="M117" s="161">
        <f t="shared" si="5"/>
        <v>56.320177142857148</v>
      </c>
      <c r="O117" s="163" t="s">
        <v>116</v>
      </c>
      <c r="P117" s="163">
        <v>1990</v>
      </c>
      <c r="Q117" s="164">
        <v>0</v>
      </c>
      <c r="R117" s="164">
        <v>0</v>
      </c>
    </row>
    <row r="118" spans="4:18">
      <c r="D118" s="140" t="s">
        <v>175</v>
      </c>
      <c r="E118" s="140">
        <v>21.21903</v>
      </c>
      <c r="F118" s="140">
        <v>24.746419999999997</v>
      </c>
      <c r="G118" s="140">
        <v>30.79983</v>
      </c>
      <c r="H118" s="140">
        <v>32.172820000000002</v>
      </c>
      <c r="I118" s="140">
        <v>37.649970000000003</v>
      </c>
      <c r="J118" s="140">
        <v>38.741140000000001</v>
      </c>
      <c r="K118" s="140">
        <v>39.72101</v>
      </c>
      <c r="L118" s="161">
        <f t="shared" si="5"/>
        <v>46.190887142857143</v>
      </c>
      <c r="M118" s="161">
        <f t="shared" si="5"/>
        <v>51.582451428571424</v>
      </c>
      <c r="O118" s="163" t="s">
        <v>117</v>
      </c>
      <c r="P118" s="163">
        <v>1990</v>
      </c>
      <c r="Q118" s="164">
        <v>8.7620000000000005</v>
      </c>
      <c r="R118" s="164">
        <v>2.625</v>
      </c>
    </row>
    <row r="119" spans="4:18">
      <c r="D119" s="140" t="s">
        <v>136</v>
      </c>
      <c r="E119" s="140">
        <v>7.2999499999999999</v>
      </c>
      <c r="F119" s="140">
        <v>7.2450200000000002</v>
      </c>
      <c r="G119" s="140">
        <v>33.985469999999999</v>
      </c>
      <c r="H119" s="140">
        <v>30.934049999999999</v>
      </c>
      <c r="I119" s="140">
        <v>37.647570000000002</v>
      </c>
      <c r="J119" s="140">
        <v>37.855650000000004</v>
      </c>
      <c r="K119" s="140">
        <v>38.04927</v>
      </c>
      <c r="L119" s="161">
        <f t="shared" si="5"/>
        <v>44.148029999999999</v>
      </c>
      <c r="M119" s="161">
        <f t="shared" si="5"/>
        <v>49.230330000000002</v>
      </c>
      <c r="O119" s="163" t="s">
        <v>332</v>
      </c>
      <c r="P119" s="163">
        <v>1990</v>
      </c>
      <c r="Q119" s="164">
        <v>5.8780000000000001</v>
      </c>
      <c r="R119" s="164">
        <v>3.4119999999999999</v>
      </c>
    </row>
    <row r="120" spans="4:18">
      <c r="D120" s="140" t="s">
        <v>386</v>
      </c>
      <c r="E120" s="140">
        <v>63.552839999999996</v>
      </c>
      <c r="F120" s="140">
        <v>57.957629999999995</v>
      </c>
      <c r="G120" s="140">
        <v>28.435400000000001</v>
      </c>
      <c r="H120" s="140">
        <v>38.914470000000001</v>
      </c>
      <c r="I120" s="140">
        <v>35.247160000000001</v>
      </c>
      <c r="J120" s="140">
        <v>35.504460000000002</v>
      </c>
      <c r="K120" s="140">
        <v>35.743919999999996</v>
      </c>
      <c r="L120" s="161">
        <f t="shared" si="5"/>
        <v>33.026305714285705</v>
      </c>
      <c r="M120" s="161">
        <f t="shared" si="5"/>
        <v>30.76162714285713</v>
      </c>
      <c r="O120" s="163" t="s">
        <v>120</v>
      </c>
      <c r="P120" s="163">
        <v>1990</v>
      </c>
      <c r="Q120" s="164">
        <v>4.9779999999999998</v>
      </c>
      <c r="R120" s="164">
        <v>1.151</v>
      </c>
    </row>
    <row r="121" spans="4:18">
      <c r="D121" s="140" t="s">
        <v>78</v>
      </c>
      <c r="E121" s="140">
        <v>12.276860000000001</v>
      </c>
      <c r="F121" s="140">
        <v>13.230370000000001</v>
      </c>
      <c r="G121" s="140">
        <v>32.923099999999998</v>
      </c>
      <c r="H121" s="140">
        <v>14.185919999999999</v>
      </c>
      <c r="I121" s="140">
        <v>34.053550000000001</v>
      </c>
      <c r="J121" s="140">
        <v>34.324760000000005</v>
      </c>
      <c r="K121" s="140">
        <v>34.570629999999994</v>
      </c>
      <c r="L121" s="161">
        <f t="shared" si="5"/>
        <v>52.04323857142856</v>
      </c>
      <c r="M121" s="161">
        <f t="shared" si="5"/>
        <v>66.603745714285708</v>
      </c>
      <c r="O121" s="163" t="s">
        <v>121</v>
      </c>
      <c r="P121" s="163">
        <v>1990</v>
      </c>
      <c r="Q121" s="164">
        <v>8.0150000000000006</v>
      </c>
      <c r="R121" s="164">
        <v>3.2160000000000002</v>
      </c>
    </row>
    <row r="122" spans="4:18">
      <c r="D122" s="140" t="s">
        <v>184</v>
      </c>
      <c r="E122" s="140">
        <v>26.11157</v>
      </c>
      <c r="F122" s="140">
        <v>30.38355</v>
      </c>
      <c r="G122" s="140">
        <v>30.375779999999999</v>
      </c>
      <c r="H122" s="140">
        <v>32.688879999999997</v>
      </c>
      <c r="I122" s="140">
        <v>33.285199999999996</v>
      </c>
      <c r="J122" s="140">
        <v>33.773769999999999</v>
      </c>
      <c r="K122" s="140">
        <v>34.237830000000002</v>
      </c>
      <c r="L122" s="161">
        <f t="shared" si="5"/>
        <v>35.565501428571437</v>
      </c>
      <c r="M122" s="161">
        <f t="shared" si="5"/>
        <v>36.671894285714295</v>
      </c>
      <c r="O122" s="163" t="s">
        <v>122</v>
      </c>
      <c r="P122" s="163">
        <v>1990</v>
      </c>
      <c r="Q122" s="164">
        <v>1074.183</v>
      </c>
      <c r="R122" s="164">
        <v>561.726</v>
      </c>
    </row>
    <row r="123" spans="4:18">
      <c r="D123" s="140" t="s">
        <v>32</v>
      </c>
      <c r="E123" s="140">
        <v>47.18797</v>
      </c>
      <c r="F123" s="140">
        <v>45.322669999999995</v>
      </c>
      <c r="G123" s="140">
        <v>40.254010000000001</v>
      </c>
      <c r="H123" s="140">
        <v>48.572510000000001</v>
      </c>
      <c r="I123" s="140">
        <v>33.029820000000001</v>
      </c>
      <c r="J123" s="140">
        <v>33.289550000000006</v>
      </c>
      <c r="K123" s="140">
        <v>33.533099999999997</v>
      </c>
      <c r="L123" s="161">
        <f t="shared" si="5"/>
        <v>20.64217714285714</v>
      </c>
      <c r="M123" s="161">
        <f t="shared" si="5"/>
        <v>9.8997414285714243</v>
      </c>
      <c r="O123" s="163" t="s">
        <v>124</v>
      </c>
      <c r="P123" s="163">
        <v>1990</v>
      </c>
      <c r="Q123" s="164">
        <v>23.724</v>
      </c>
      <c r="R123" s="164">
        <v>5.9619999999999997</v>
      </c>
    </row>
    <row r="124" spans="4:18">
      <c r="D124" s="140" t="s">
        <v>387</v>
      </c>
      <c r="E124" s="140">
        <v>152.20060000000001</v>
      </c>
      <c r="F124" s="140">
        <v>147.44783999999999</v>
      </c>
      <c r="G124" s="140">
        <v>29.442740000000001</v>
      </c>
      <c r="H124" s="140">
        <v>26.28274</v>
      </c>
      <c r="I124" s="140">
        <v>32.52525</v>
      </c>
      <c r="J124" s="140">
        <v>33.027480000000004</v>
      </c>
      <c r="K124" s="140">
        <v>33.502160000000003</v>
      </c>
      <c r="L124" s="161">
        <f t="shared" si="5"/>
        <v>39.69023428571429</v>
      </c>
      <c r="M124" s="161">
        <f t="shared" si="5"/>
        <v>44.84696285714287</v>
      </c>
      <c r="O124" s="163" t="s">
        <v>129</v>
      </c>
      <c r="P124" s="163">
        <v>1990</v>
      </c>
      <c r="Q124" s="164">
        <v>9.3989999999999991</v>
      </c>
      <c r="R124" s="164">
        <v>1.8480000000000001</v>
      </c>
    </row>
    <row r="125" spans="4:18">
      <c r="D125" s="140" t="s">
        <v>66</v>
      </c>
      <c r="E125" s="140">
        <v>17.001150000000003</v>
      </c>
      <c r="F125" s="140">
        <v>22.043959999999998</v>
      </c>
      <c r="G125" s="140">
        <v>28.4922</v>
      </c>
      <c r="H125" s="140">
        <v>29.247790000000002</v>
      </c>
      <c r="I125" s="140">
        <v>31.668710000000001</v>
      </c>
      <c r="J125" s="140">
        <v>32.578159999999997</v>
      </c>
      <c r="K125" s="140">
        <v>33.39508</v>
      </c>
      <c r="L125" s="161">
        <f t="shared" si="5"/>
        <v>36.9499</v>
      </c>
      <c r="M125" s="161">
        <f t="shared" si="5"/>
        <v>39.91225</v>
      </c>
      <c r="O125" s="163" t="s">
        <v>130</v>
      </c>
      <c r="P125" s="163">
        <v>1990</v>
      </c>
      <c r="Q125" s="164">
        <v>0</v>
      </c>
      <c r="R125" s="164">
        <v>0</v>
      </c>
    </row>
    <row r="126" spans="4:18">
      <c r="D126" s="140" t="s">
        <v>319</v>
      </c>
      <c r="E126" s="140">
        <v>17.050709999999999</v>
      </c>
      <c r="F126" s="140">
        <v>15.330069999999999</v>
      </c>
      <c r="G126" s="140">
        <v>18.248390000000001</v>
      </c>
      <c r="H126" s="140">
        <v>23.432380000000002</v>
      </c>
      <c r="I126" s="140">
        <v>30.921970000000002</v>
      </c>
      <c r="J126" s="140">
        <v>31.941040000000001</v>
      </c>
      <c r="K126" s="140">
        <v>32.849110000000003</v>
      </c>
      <c r="L126" s="161">
        <f t="shared" si="5"/>
        <v>40.920592857142864</v>
      </c>
      <c r="M126" s="161">
        <f t="shared" si="5"/>
        <v>47.646828571428578</v>
      </c>
      <c r="O126" s="163" t="s">
        <v>132</v>
      </c>
      <c r="P126" s="163">
        <v>1990</v>
      </c>
      <c r="Q126" s="164">
        <v>97.1</v>
      </c>
      <c r="R126" s="164">
        <v>35.270000000000003</v>
      </c>
    </row>
    <row r="127" spans="4:18">
      <c r="D127" s="140" t="s">
        <v>87</v>
      </c>
      <c r="E127" s="140">
        <v>14.907360000000001</v>
      </c>
      <c r="F127" s="140">
        <v>19.53594</v>
      </c>
      <c r="G127" s="140">
        <v>70.005690000000001</v>
      </c>
      <c r="H127" s="140">
        <v>41.73912</v>
      </c>
      <c r="I127" s="140">
        <v>30.327549999999999</v>
      </c>
      <c r="J127" s="140">
        <v>30.95025</v>
      </c>
      <c r="K127" s="140">
        <v>31.515450000000001</v>
      </c>
      <c r="L127" s="161">
        <f t="shared" si="5"/>
        <v>22.752304285714288</v>
      </c>
      <c r="M127" s="161">
        <f t="shared" si="5"/>
        <v>15.449682857142861</v>
      </c>
      <c r="O127" s="163" t="s">
        <v>133</v>
      </c>
      <c r="P127" s="163">
        <v>1990</v>
      </c>
      <c r="Q127" s="164">
        <v>6.2619999999999996</v>
      </c>
      <c r="R127" s="164">
        <v>2.536</v>
      </c>
    </row>
    <row r="128" spans="4:18">
      <c r="D128" s="140" t="s">
        <v>166</v>
      </c>
      <c r="E128" s="140">
        <v>18.379000000000001</v>
      </c>
      <c r="F128" s="140">
        <v>20.611099999999997</v>
      </c>
      <c r="G128" s="140">
        <v>23.28257</v>
      </c>
      <c r="H128" s="140">
        <v>27.223290000000002</v>
      </c>
      <c r="I128" s="140">
        <v>29.13129</v>
      </c>
      <c r="J128" s="140">
        <v>29.822779999999998</v>
      </c>
      <c r="K128" s="140">
        <v>30.451830000000001</v>
      </c>
      <c r="L128" s="161">
        <f t="shared" si="5"/>
        <v>33.219149999999999</v>
      </c>
      <c r="M128" s="161">
        <f t="shared" si="5"/>
        <v>35.52525</v>
      </c>
      <c r="O128" s="163" t="s">
        <v>135</v>
      </c>
      <c r="P128" s="163">
        <v>1990</v>
      </c>
      <c r="Q128" s="164">
        <v>0</v>
      </c>
      <c r="R128" s="164">
        <v>0</v>
      </c>
    </row>
    <row r="129" spans="4:18">
      <c r="D129" s="157" t="s">
        <v>320</v>
      </c>
      <c r="E129" s="140">
        <v>34.73433</v>
      </c>
      <c r="F129" s="140">
        <v>24.62125</v>
      </c>
      <c r="G129" s="140">
        <v>27.31204</v>
      </c>
      <c r="H129" s="140">
        <v>29.86354</v>
      </c>
      <c r="I129" s="140">
        <v>31.172650000000001</v>
      </c>
      <c r="J129" s="140">
        <v>30.453509999999998</v>
      </c>
      <c r="K129" s="140">
        <v>30.421050000000001</v>
      </c>
      <c r="L129" s="161">
        <f t="shared" si="5"/>
        <v>30.898915714285717</v>
      </c>
      <c r="M129" s="161">
        <f t="shared" si="5"/>
        <v>31.297137142857146</v>
      </c>
      <c r="O129" s="163" t="s">
        <v>136</v>
      </c>
      <c r="P129" s="163">
        <v>1990</v>
      </c>
      <c r="Q129" s="164">
        <v>8.0909999999999993</v>
      </c>
      <c r="R129" s="164">
        <v>3.9820000000000002</v>
      </c>
    </row>
    <row r="130" spans="4:18">
      <c r="D130" s="157" t="s">
        <v>321</v>
      </c>
      <c r="E130" s="140">
        <v>54.344529999999999</v>
      </c>
      <c r="F130" s="140">
        <v>29.219709999999999</v>
      </c>
      <c r="G130" s="140">
        <v>21.25713</v>
      </c>
      <c r="H130" s="140">
        <v>23.569410000000001</v>
      </c>
      <c r="I130" s="140">
        <v>26.786480000000001</v>
      </c>
      <c r="J130" s="140">
        <v>29.32469</v>
      </c>
      <c r="K130" s="140">
        <v>29.442209999999999</v>
      </c>
      <c r="L130" s="161">
        <f t="shared" si="5"/>
        <v>34.476038571428568</v>
      </c>
      <c r="M130" s="161">
        <f t="shared" si="5"/>
        <v>38.670895714285706</v>
      </c>
      <c r="O130" s="163" t="s">
        <v>336</v>
      </c>
      <c r="P130" s="163">
        <v>1990</v>
      </c>
      <c r="Q130" s="164">
        <v>0</v>
      </c>
      <c r="R130" s="164">
        <v>0</v>
      </c>
    </row>
    <row r="131" spans="4:18">
      <c r="D131" s="140" t="s">
        <v>100</v>
      </c>
      <c r="E131" s="140">
        <v>11.599320000000001</v>
      </c>
      <c r="F131" s="140">
        <v>15.834059999999999</v>
      </c>
      <c r="G131" s="140">
        <v>17.799019999999999</v>
      </c>
      <c r="H131" s="140">
        <v>22.339729999999999</v>
      </c>
      <c r="I131" s="140">
        <v>25.590049999999998</v>
      </c>
      <c r="J131" s="140">
        <v>26.440770000000001</v>
      </c>
      <c r="K131" s="140">
        <v>27.198589999999999</v>
      </c>
      <c r="L131" s="161">
        <f t="shared" ref="L131:M150" si="6">($K131-$H131)/($K$10-$H$10)*(L$10-$K$10)+$H131</f>
        <v>31.363327142857145</v>
      </c>
      <c r="M131" s="161">
        <f t="shared" si="6"/>
        <v>34.833941428571428</v>
      </c>
      <c r="O131" s="163" t="s">
        <v>318</v>
      </c>
      <c r="P131" s="163">
        <v>1990</v>
      </c>
      <c r="Q131" s="164">
        <v>22.460999999999999</v>
      </c>
      <c r="R131" s="164">
        <v>4.2279999999999998</v>
      </c>
    </row>
    <row r="132" spans="4:18">
      <c r="D132" s="140" t="s">
        <v>428</v>
      </c>
      <c r="E132" s="140">
        <v>31.3186</v>
      </c>
      <c r="F132" s="140">
        <v>6.5764899999999997</v>
      </c>
      <c r="G132" s="140">
        <v>22.492909999999998</v>
      </c>
      <c r="H132" s="140">
        <v>20.780360000000002</v>
      </c>
      <c r="I132" s="140">
        <v>25.619330000000001</v>
      </c>
      <c r="J132" s="140">
        <v>26.405840000000001</v>
      </c>
      <c r="K132" s="140">
        <v>27.108400000000003</v>
      </c>
      <c r="L132" s="161">
        <f t="shared" si="6"/>
        <v>32.532434285714288</v>
      </c>
      <c r="M132" s="161">
        <f t="shared" si="6"/>
        <v>37.052462857142864</v>
      </c>
      <c r="O132" s="163" t="s">
        <v>297</v>
      </c>
      <c r="P132" s="163">
        <v>1990</v>
      </c>
      <c r="Q132" s="164">
        <v>486.43299999999999</v>
      </c>
      <c r="R132" s="164">
        <v>463.43599999999998</v>
      </c>
    </row>
    <row r="133" spans="4:18">
      <c r="D133" s="140" t="s">
        <v>129</v>
      </c>
      <c r="E133" s="140">
        <v>58.042679999999997</v>
      </c>
      <c r="F133" s="140">
        <v>59.119419999999998</v>
      </c>
      <c r="G133" s="140">
        <v>51.756459999999997</v>
      </c>
      <c r="H133" s="140">
        <v>27.669259999999998</v>
      </c>
      <c r="I133" s="140">
        <v>24.860379999999999</v>
      </c>
      <c r="J133" s="140">
        <v>25.42895</v>
      </c>
      <c r="K133" s="140">
        <v>25.94426</v>
      </c>
      <c r="L133" s="161">
        <f t="shared" si="6"/>
        <v>24.465688571428572</v>
      </c>
      <c r="M133" s="161">
        <f t="shared" si="6"/>
        <v>23.233545714285718</v>
      </c>
      <c r="O133" s="163" t="s">
        <v>137</v>
      </c>
      <c r="P133" s="163">
        <v>1990</v>
      </c>
      <c r="Q133" s="164">
        <v>77.998999999999995</v>
      </c>
      <c r="R133" s="164">
        <v>69.293999999999997</v>
      </c>
    </row>
    <row r="134" spans="4:18">
      <c r="D134" s="157" t="s">
        <v>322</v>
      </c>
      <c r="E134" s="140">
        <v>55.787320000000001</v>
      </c>
      <c r="F134" s="140">
        <v>31.933330000000002</v>
      </c>
      <c r="G134" s="140">
        <v>17.768810000000002</v>
      </c>
      <c r="H134" s="140">
        <v>20.05358</v>
      </c>
      <c r="I134" s="140">
        <v>22.767130000000002</v>
      </c>
      <c r="J134" s="140">
        <v>24.37885</v>
      </c>
      <c r="K134" s="140">
        <v>23.29278</v>
      </c>
      <c r="L134" s="161">
        <f t="shared" si="6"/>
        <v>26.069237142857144</v>
      </c>
      <c r="M134" s="161">
        <f t="shared" si="6"/>
        <v>28.382951428571431</v>
      </c>
      <c r="O134" s="163" t="s">
        <v>324</v>
      </c>
      <c r="P134" s="163">
        <v>1990</v>
      </c>
      <c r="Q134" s="164">
        <v>12.750999999999999</v>
      </c>
      <c r="R134" s="164">
        <v>3.879</v>
      </c>
    </row>
    <row r="135" spans="4:18">
      <c r="D135" s="140" t="s">
        <v>174</v>
      </c>
      <c r="E135" s="140">
        <v>13.410260000000001</v>
      </c>
      <c r="F135" s="140">
        <v>12.77971</v>
      </c>
      <c r="G135" s="140">
        <v>22.05471</v>
      </c>
      <c r="H135" s="140">
        <v>32.080959999999997</v>
      </c>
      <c r="I135" s="140">
        <v>22.578119999999998</v>
      </c>
      <c r="J135" s="140">
        <v>22.760639999999999</v>
      </c>
      <c r="K135" s="140">
        <v>22.93186</v>
      </c>
      <c r="L135" s="161">
        <f t="shared" si="6"/>
        <v>15.089774285714288</v>
      </c>
      <c r="M135" s="161">
        <f t="shared" si="6"/>
        <v>8.554702857142864</v>
      </c>
      <c r="O135" s="163" t="s">
        <v>138</v>
      </c>
      <c r="P135" s="163">
        <v>1990</v>
      </c>
      <c r="Q135" s="164">
        <v>7.1660000000000004</v>
      </c>
      <c r="R135" s="164">
        <v>2.3479999999999999</v>
      </c>
    </row>
    <row r="136" spans="4:18">
      <c r="D136" s="140" t="s">
        <v>429</v>
      </c>
      <c r="E136" s="140">
        <v>17.953409999999998</v>
      </c>
      <c r="F136" s="140">
        <v>18.762630000000001</v>
      </c>
      <c r="G136" s="140">
        <v>20.491619999999998</v>
      </c>
      <c r="H136" s="140">
        <v>21.219930000000002</v>
      </c>
      <c r="I136" s="140">
        <v>21.46181</v>
      </c>
      <c r="J136" s="140">
        <v>21.690270000000002</v>
      </c>
      <c r="K136" s="140">
        <v>21.916319999999999</v>
      </c>
      <c r="L136" s="161">
        <f t="shared" si="6"/>
        <v>22.51322571428571</v>
      </c>
      <c r="M136" s="161">
        <f t="shared" si="6"/>
        <v>23.010647142857138</v>
      </c>
      <c r="O136" s="163" t="s">
        <v>293</v>
      </c>
      <c r="P136" s="163">
        <v>1990</v>
      </c>
      <c r="Q136" s="164">
        <v>289.76499999999999</v>
      </c>
      <c r="R136" s="164">
        <v>56.418999999999997</v>
      </c>
    </row>
    <row r="137" spans="4:18">
      <c r="D137" s="140" t="s">
        <v>114</v>
      </c>
      <c r="E137" s="140">
        <v>8.537090000000001</v>
      </c>
      <c r="F137" s="140">
        <v>8.1324500000000004</v>
      </c>
      <c r="G137" s="140">
        <v>15.450389999999999</v>
      </c>
      <c r="H137" s="140">
        <v>20.503209999999999</v>
      </c>
      <c r="I137" s="140">
        <v>21.41554</v>
      </c>
      <c r="J137" s="140">
        <v>21.525759999999998</v>
      </c>
      <c r="K137" s="140">
        <v>21.63213</v>
      </c>
      <c r="L137" s="161">
        <f t="shared" si="6"/>
        <v>22.599775714285716</v>
      </c>
      <c r="M137" s="161">
        <f t="shared" si="6"/>
        <v>23.406147142857144</v>
      </c>
      <c r="O137" s="163" t="s">
        <v>338</v>
      </c>
      <c r="P137" s="163">
        <v>1990</v>
      </c>
      <c r="Q137" s="164">
        <v>0</v>
      </c>
      <c r="R137" s="164">
        <v>0</v>
      </c>
    </row>
    <row r="138" spans="4:18">
      <c r="D138" s="157" t="s">
        <v>323</v>
      </c>
      <c r="E138" s="140">
        <v>19.978020000000001</v>
      </c>
      <c r="F138" s="140">
        <v>18.869700000000002</v>
      </c>
      <c r="G138" s="140">
        <v>20.92709</v>
      </c>
      <c r="H138" s="140">
        <v>22.366880000000002</v>
      </c>
      <c r="I138" s="140">
        <v>21.893660000000001</v>
      </c>
      <c r="J138" s="140">
        <v>21.513480000000001</v>
      </c>
      <c r="K138" s="140">
        <v>21.074750000000002</v>
      </c>
      <c r="L138" s="161">
        <f t="shared" si="6"/>
        <v>19.967210000000001</v>
      </c>
      <c r="M138" s="161">
        <f t="shared" si="6"/>
        <v>19.044260000000001</v>
      </c>
      <c r="O138" s="163" t="s">
        <v>139</v>
      </c>
      <c r="P138" s="163">
        <v>1990</v>
      </c>
      <c r="Q138" s="164">
        <v>181.33099999999999</v>
      </c>
      <c r="R138" s="164">
        <v>189.55</v>
      </c>
    </row>
    <row r="139" spans="4:18">
      <c r="D139" s="140" t="s">
        <v>92</v>
      </c>
      <c r="E139" s="140">
        <v>13.72212</v>
      </c>
      <c r="F139" s="140">
        <v>16.822759999999999</v>
      </c>
      <c r="G139" s="140">
        <v>21.92962</v>
      </c>
      <c r="H139" s="140">
        <v>23.206910000000001</v>
      </c>
      <c r="I139" s="140">
        <v>19.663720000000001</v>
      </c>
      <c r="J139" s="140">
        <v>20.084139999999998</v>
      </c>
      <c r="K139" s="140">
        <v>20.46716</v>
      </c>
      <c r="L139" s="161">
        <f t="shared" si="6"/>
        <v>18.118802857142857</v>
      </c>
      <c r="M139" s="161">
        <f t="shared" si="6"/>
        <v>16.161838571428568</v>
      </c>
      <c r="O139" s="163" t="s">
        <v>142</v>
      </c>
      <c r="P139" s="163">
        <v>1990</v>
      </c>
      <c r="Q139" s="164">
        <v>63.704999999999998</v>
      </c>
      <c r="R139" s="164">
        <v>18.957999999999998</v>
      </c>
    </row>
    <row r="140" spans="4:18">
      <c r="D140" s="140" t="s">
        <v>108</v>
      </c>
      <c r="E140" s="140">
        <v>7.96319</v>
      </c>
      <c r="F140" s="140">
        <v>15.55842</v>
      </c>
      <c r="G140" s="140">
        <v>16.825659999999999</v>
      </c>
      <c r="H140" s="140">
        <v>19.431450000000002</v>
      </c>
      <c r="I140" s="140">
        <v>19.13927</v>
      </c>
      <c r="J140" s="140">
        <v>19.791499999999999</v>
      </c>
      <c r="K140" s="140">
        <v>20.371970000000001</v>
      </c>
      <c r="L140" s="161">
        <f t="shared" si="6"/>
        <v>21.178129999999999</v>
      </c>
      <c r="M140" s="161">
        <f t="shared" si="6"/>
        <v>21.849930000000001</v>
      </c>
      <c r="O140" s="163" t="s">
        <v>291</v>
      </c>
      <c r="P140" s="163">
        <v>1990</v>
      </c>
      <c r="Q140" s="164">
        <v>328.95299999999997</v>
      </c>
      <c r="R140" s="164">
        <v>58.314</v>
      </c>
    </row>
    <row r="141" spans="4:18">
      <c r="D141" s="140" t="s">
        <v>2</v>
      </c>
      <c r="E141" s="140">
        <v>12.52802</v>
      </c>
      <c r="F141" s="140">
        <v>11.63566</v>
      </c>
      <c r="G141" s="140">
        <v>13.530950000000001</v>
      </c>
      <c r="H141" s="140">
        <v>14.77026</v>
      </c>
      <c r="I141" s="140">
        <v>17.791330000000002</v>
      </c>
      <c r="J141" s="140">
        <v>17.981310000000001</v>
      </c>
      <c r="K141" s="140">
        <v>18.168860000000002</v>
      </c>
      <c r="L141" s="161">
        <f t="shared" si="6"/>
        <v>21.081945714285716</v>
      </c>
      <c r="M141" s="161">
        <f t="shared" si="6"/>
        <v>23.509517142857149</v>
      </c>
      <c r="O141" s="163" t="s">
        <v>337</v>
      </c>
      <c r="P141" s="163">
        <v>1990</v>
      </c>
      <c r="Q141" s="164">
        <v>0</v>
      </c>
      <c r="R141" s="164">
        <v>0</v>
      </c>
    </row>
    <row r="142" spans="4:18">
      <c r="D142" s="140" t="s">
        <v>324</v>
      </c>
      <c r="E142" s="140">
        <v>10.263479999999999</v>
      </c>
      <c r="F142" s="140">
        <v>10.76914</v>
      </c>
      <c r="G142" s="140">
        <v>14.043290000000001</v>
      </c>
      <c r="H142" s="140">
        <v>16.831869999999999</v>
      </c>
      <c r="I142" s="140">
        <v>15.79435</v>
      </c>
      <c r="J142" s="140">
        <v>16.068639999999998</v>
      </c>
      <c r="K142" s="140">
        <v>16.323040000000002</v>
      </c>
      <c r="L142" s="161">
        <f t="shared" si="6"/>
        <v>15.886900000000006</v>
      </c>
      <c r="M142" s="161">
        <f t="shared" si="6"/>
        <v>15.523450000000008</v>
      </c>
      <c r="O142" s="163" t="s">
        <v>325</v>
      </c>
      <c r="P142" s="163">
        <v>1990</v>
      </c>
      <c r="Q142" s="164">
        <v>18.558</v>
      </c>
      <c r="R142" s="164">
        <v>7.6429999999999998</v>
      </c>
    </row>
    <row r="143" spans="4:18">
      <c r="D143" s="140" t="s">
        <v>325</v>
      </c>
      <c r="E143" s="140">
        <v>6.8144499999999999</v>
      </c>
      <c r="F143" s="140">
        <v>8.8175900000000009</v>
      </c>
      <c r="G143" s="140">
        <v>9.1587499999999995</v>
      </c>
      <c r="H143" s="140">
        <v>10.588620000000001</v>
      </c>
      <c r="I143" s="140">
        <v>15.42876</v>
      </c>
      <c r="J143" s="140">
        <v>15.86046</v>
      </c>
      <c r="K143" s="140">
        <v>16.24877</v>
      </c>
      <c r="L143" s="161">
        <f t="shared" si="6"/>
        <v>21.100327142857143</v>
      </c>
      <c r="M143" s="161">
        <f t="shared" si="6"/>
        <v>25.14329142857143</v>
      </c>
      <c r="O143" s="163" t="s">
        <v>143</v>
      </c>
      <c r="P143" s="163">
        <v>1990</v>
      </c>
      <c r="Q143" s="164">
        <v>6.681</v>
      </c>
      <c r="R143" s="164">
        <v>2.9279999999999999</v>
      </c>
    </row>
    <row r="144" spans="4:18">
      <c r="D144" s="140" t="s">
        <v>326</v>
      </c>
      <c r="E144" s="140">
        <v>9.3192199999999996</v>
      </c>
      <c r="F144" s="140">
        <v>10.886329999999999</v>
      </c>
      <c r="G144" s="140">
        <v>12.36443</v>
      </c>
      <c r="H144" s="140">
        <v>13.31489</v>
      </c>
      <c r="I144" s="140">
        <v>14.58168</v>
      </c>
      <c r="J144" s="140">
        <v>15.053510000000001</v>
      </c>
      <c r="K144" s="140">
        <v>15.474320000000001</v>
      </c>
      <c r="L144" s="161">
        <f t="shared" si="6"/>
        <v>17.32526</v>
      </c>
      <c r="M144" s="161">
        <f t="shared" si="6"/>
        <v>18.867710000000002</v>
      </c>
      <c r="O144" s="163" t="s">
        <v>145</v>
      </c>
      <c r="P144" s="163">
        <v>1990</v>
      </c>
      <c r="Q144" s="164">
        <v>25.436</v>
      </c>
      <c r="R144" s="164">
        <v>6.2640000000000002</v>
      </c>
    </row>
    <row r="145" spans="4:18">
      <c r="D145" s="140" t="s">
        <v>172</v>
      </c>
      <c r="E145" s="140">
        <v>21.668060000000001</v>
      </c>
      <c r="F145" s="140">
        <v>12.715770000000001</v>
      </c>
      <c r="G145" s="140">
        <v>10.0594</v>
      </c>
      <c r="H145" s="140">
        <v>12.218020000000001</v>
      </c>
      <c r="I145" s="140">
        <v>14.727209999999999</v>
      </c>
      <c r="J145" s="140">
        <v>15.285819999999999</v>
      </c>
      <c r="K145" s="140">
        <v>15.36458</v>
      </c>
      <c r="L145" s="161">
        <f t="shared" si="6"/>
        <v>18.061631428571427</v>
      </c>
      <c r="M145" s="161">
        <f t="shared" si="6"/>
        <v>20.309174285714285</v>
      </c>
      <c r="O145" s="163" t="s">
        <v>146</v>
      </c>
      <c r="P145" s="163">
        <v>1990</v>
      </c>
      <c r="Q145" s="164">
        <v>114.95</v>
      </c>
      <c r="R145" s="164">
        <v>41.451000000000001</v>
      </c>
    </row>
    <row r="146" spans="4:18">
      <c r="D146" s="140" t="s">
        <v>384</v>
      </c>
      <c r="E146" s="140">
        <v>18.366769999999999</v>
      </c>
      <c r="F146" s="140">
        <v>21.264680000000002</v>
      </c>
      <c r="G146" s="140">
        <v>9.6494</v>
      </c>
      <c r="H146" s="140">
        <v>10.968959999999999</v>
      </c>
      <c r="I146" s="140">
        <v>14.1236</v>
      </c>
      <c r="J146" s="140">
        <v>14.494489999999999</v>
      </c>
      <c r="K146" s="140">
        <v>14.82897</v>
      </c>
      <c r="L146" s="161">
        <f t="shared" si="6"/>
        <v>18.137550000000001</v>
      </c>
      <c r="M146" s="161">
        <f t="shared" si="6"/>
        <v>20.8947</v>
      </c>
      <c r="O146" s="163" t="s">
        <v>147</v>
      </c>
      <c r="P146" s="163">
        <v>1990</v>
      </c>
      <c r="Q146" s="164">
        <v>248.42099999999999</v>
      </c>
      <c r="R146" s="164">
        <v>62.1</v>
      </c>
    </row>
    <row r="147" spans="4:18">
      <c r="D147" s="140" t="s">
        <v>82</v>
      </c>
      <c r="E147" s="140">
        <v>38.220589999999994</v>
      </c>
      <c r="F147" s="140">
        <v>13.61627</v>
      </c>
      <c r="G147" s="140">
        <v>11.554309999999999</v>
      </c>
      <c r="H147" s="140">
        <v>11.19017</v>
      </c>
      <c r="I147" s="140">
        <v>13.10862</v>
      </c>
      <c r="J147" s="140">
        <v>14.665799999999999</v>
      </c>
      <c r="K147" s="140">
        <v>14.627750000000001</v>
      </c>
      <c r="L147" s="161">
        <f t="shared" si="6"/>
        <v>17.574247142857143</v>
      </c>
      <c r="M147" s="161">
        <f t="shared" si="6"/>
        <v>20.02966142857143</v>
      </c>
      <c r="O147" s="163" t="s">
        <v>290</v>
      </c>
      <c r="P147" s="163">
        <v>1990</v>
      </c>
      <c r="Q147" s="164">
        <v>384.14100000000002</v>
      </c>
      <c r="R147" s="164">
        <v>181.44900000000001</v>
      </c>
    </row>
    <row r="148" spans="4:18">
      <c r="D148" s="167" t="s">
        <v>327</v>
      </c>
      <c r="E148" s="140">
        <v>33.667769999999997</v>
      </c>
      <c r="F148" s="140">
        <v>18.783000000000001</v>
      </c>
      <c r="G148" s="140">
        <v>11.507809999999999</v>
      </c>
      <c r="H148" s="140">
        <v>13.288200000000002</v>
      </c>
      <c r="I148" s="140">
        <v>14.67</v>
      </c>
      <c r="J148" s="140">
        <v>14.1501</v>
      </c>
      <c r="K148" s="140">
        <v>13.94392</v>
      </c>
      <c r="L148" s="161">
        <f t="shared" si="6"/>
        <v>14.505965714285713</v>
      </c>
      <c r="M148" s="161">
        <f t="shared" si="6"/>
        <v>14.974337142857141</v>
      </c>
      <c r="O148" s="163" t="s">
        <v>307</v>
      </c>
      <c r="P148" s="163">
        <v>1990</v>
      </c>
      <c r="Q148" s="164">
        <v>202.47499999999999</v>
      </c>
      <c r="R148" s="164">
        <v>142.21199999999999</v>
      </c>
    </row>
    <row r="149" spans="4:18">
      <c r="D149" s="140" t="s">
        <v>106</v>
      </c>
      <c r="E149" s="140">
        <v>33.283190000000005</v>
      </c>
      <c r="F149" s="140">
        <v>10.48868</v>
      </c>
      <c r="G149" s="140">
        <v>9.9739599999999999</v>
      </c>
      <c r="H149" s="140">
        <v>10.852469999999999</v>
      </c>
      <c r="I149" s="140">
        <v>13.00854</v>
      </c>
      <c r="J149" s="140">
        <v>13.853669999999999</v>
      </c>
      <c r="K149" s="140">
        <v>13.794739999999999</v>
      </c>
      <c r="L149" s="161">
        <f t="shared" si="6"/>
        <v>16.316685714285715</v>
      </c>
      <c r="M149" s="161">
        <f t="shared" si="6"/>
        <v>18.418307142857145</v>
      </c>
      <c r="O149" s="163" t="s">
        <v>303</v>
      </c>
      <c r="P149" s="163">
        <v>1990</v>
      </c>
      <c r="Q149" s="164">
        <v>0</v>
      </c>
      <c r="R149" s="164">
        <v>0</v>
      </c>
    </row>
    <row r="150" spans="4:18">
      <c r="D150" s="140" t="s">
        <v>120</v>
      </c>
      <c r="E150" s="140">
        <v>5.9769100000000002</v>
      </c>
      <c r="F150" s="140">
        <v>8.0397099999999995</v>
      </c>
      <c r="G150" s="140">
        <v>11.950559999999999</v>
      </c>
      <c r="H150" s="140">
        <v>11.475540000000001</v>
      </c>
      <c r="I150" s="140">
        <v>12.95101</v>
      </c>
      <c r="J150" s="140">
        <v>13.15386</v>
      </c>
      <c r="K150" s="140">
        <v>13.343159999999999</v>
      </c>
      <c r="L150" s="161">
        <f t="shared" si="6"/>
        <v>14.943977142857142</v>
      </c>
      <c r="M150" s="161">
        <f t="shared" si="6"/>
        <v>16.277991428571426</v>
      </c>
      <c r="O150" s="163" t="s">
        <v>302</v>
      </c>
      <c r="P150" s="163">
        <v>1990</v>
      </c>
      <c r="Q150" s="164">
        <v>265.64499999999998</v>
      </c>
      <c r="R150" s="164">
        <v>88.637</v>
      </c>
    </row>
    <row r="151" spans="4:18">
      <c r="D151" s="140" t="s">
        <v>395</v>
      </c>
      <c r="E151" s="140">
        <v>14.32851</v>
      </c>
      <c r="F151" s="140">
        <v>11.579549999999999</v>
      </c>
      <c r="G151" s="140">
        <v>11.607049999999999</v>
      </c>
      <c r="H151" s="140">
        <v>11.5916</v>
      </c>
      <c r="I151" s="140">
        <v>12.257540000000001</v>
      </c>
      <c r="J151" s="140">
        <v>12.645709999999999</v>
      </c>
      <c r="K151" s="140">
        <v>12.99225</v>
      </c>
      <c r="L151" s="161">
        <f t="shared" ref="L151:M170" si="7">($K151-$H151)/($K$10-$H$10)*(L$10-$K$10)+$H151</f>
        <v>14.192807142857143</v>
      </c>
      <c r="M151" s="161">
        <f t="shared" si="7"/>
        <v>15.19327142857143</v>
      </c>
      <c r="O151" s="163" t="s">
        <v>283</v>
      </c>
      <c r="P151" s="163">
        <v>1990</v>
      </c>
      <c r="Q151" s="164">
        <v>2869.3220000000001</v>
      </c>
      <c r="R151" s="164">
        <v>843.04700000000003</v>
      </c>
    </row>
    <row r="152" spans="4:18">
      <c r="D152" s="157" t="s">
        <v>328</v>
      </c>
      <c r="E152" s="140">
        <v>13.101979999999999</v>
      </c>
      <c r="F152" s="140">
        <v>10.728909999999999</v>
      </c>
      <c r="G152" s="140">
        <v>10.268360000000001</v>
      </c>
      <c r="H152" s="140">
        <v>13.445819999999999</v>
      </c>
      <c r="I152" s="140">
        <v>13.03482</v>
      </c>
      <c r="J152" s="140">
        <v>12.929540000000001</v>
      </c>
      <c r="K152" s="140">
        <v>12.611000000000001</v>
      </c>
      <c r="L152" s="161">
        <f t="shared" si="7"/>
        <v>11.895440000000002</v>
      </c>
      <c r="M152" s="161">
        <f t="shared" si="7"/>
        <v>11.299140000000003</v>
      </c>
      <c r="O152" s="163" t="s">
        <v>151</v>
      </c>
      <c r="P152" s="163">
        <v>1990</v>
      </c>
      <c r="Q152" s="164">
        <v>6.173</v>
      </c>
      <c r="R152" s="164">
        <v>1.7370000000000001</v>
      </c>
    </row>
    <row r="153" spans="4:18">
      <c r="D153" s="140" t="s">
        <v>329</v>
      </c>
      <c r="E153" s="140">
        <v>6.6857100000000003</v>
      </c>
      <c r="F153" s="140">
        <v>9.2440499999999997</v>
      </c>
      <c r="G153" s="140">
        <v>10.34483</v>
      </c>
      <c r="H153" s="140">
        <v>11.52825</v>
      </c>
      <c r="I153" s="140">
        <v>11.97885</v>
      </c>
      <c r="J153" s="140">
        <v>12.293610000000001</v>
      </c>
      <c r="K153" s="140">
        <v>12.57779</v>
      </c>
      <c r="L153" s="161">
        <f t="shared" si="7"/>
        <v>13.477395714285715</v>
      </c>
      <c r="M153" s="161">
        <f t="shared" si="7"/>
        <v>14.227067142857145</v>
      </c>
      <c r="O153" s="163" t="s">
        <v>396</v>
      </c>
      <c r="P153" s="163">
        <v>1990</v>
      </c>
      <c r="Q153" s="164">
        <v>0.58199999999999996</v>
      </c>
      <c r="R153" s="164">
        <v>0.30599999999999999</v>
      </c>
    </row>
    <row r="154" spans="4:18">
      <c r="D154" s="140" t="s">
        <v>15</v>
      </c>
      <c r="E154" s="140">
        <v>24.72992</v>
      </c>
      <c r="F154" s="140">
        <v>6.7103700000000002</v>
      </c>
      <c r="G154" s="140">
        <v>6.8677099999999998</v>
      </c>
      <c r="H154" s="140">
        <v>8.401819999999999</v>
      </c>
      <c r="I154" s="140">
        <v>11.393040000000001</v>
      </c>
      <c r="J154" s="140">
        <v>12.41774</v>
      </c>
      <c r="K154" s="140">
        <v>12.31939</v>
      </c>
      <c r="L154" s="161">
        <f t="shared" si="7"/>
        <v>15.677307142857144</v>
      </c>
      <c r="M154" s="161">
        <f t="shared" si="7"/>
        <v>18.475571428571428</v>
      </c>
      <c r="O154" s="163" t="s">
        <v>333</v>
      </c>
      <c r="P154" s="163">
        <v>1990</v>
      </c>
      <c r="Q154" s="164">
        <v>1.103</v>
      </c>
      <c r="R154" s="164">
        <v>0.61399999999999999</v>
      </c>
    </row>
    <row r="155" spans="4:18">
      <c r="D155" s="140" t="s">
        <v>63</v>
      </c>
      <c r="E155" s="140">
        <v>8.5937900000000003</v>
      </c>
      <c r="F155" s="140">
        <v>10.05485</v>
      </c>
      <c r="G155" s="140">
        <v>9.8512700000000013</v>
      </c>
      <c r="H155" s="140">
        <v>10.09524</v>
      </c>
      <c r="I155" s="140">
        <v>11.684569999999999</v>
      </c>
      <c r="J155" s="140">
        <v>11.99469</v>
      </c>
      <c r="K155" s="140">
        <v>12.27413</v>
      </c>
      <c r="L155" s="161">
        <f t="shared" si="7"/>
        <v>14.141749999999998</v>
      </c>
      <c r="M155" s="161">
        <f t="shared" si="7"/>
        <v>15.698099999999998</v>
      </c>
      <c r="O155" s="163" t="s">
        <v>397</v>
      </c>
      <c r="P155" s="163">
        <v>1990</v>
      </c>
      <c r="Q155" s="164">
        <v>0.61499999999999999</v>
      </c>
      <c r="R155" s="164">
        <v>0.33400000000000002</v>
      </c>
    </row>
    <row r="156" spans="4:18">
      <c r="D156" s="140" t="s">
        <v>160</v>
      </c>
      <c r="E156" s="140">
        <v>9.6287700000000012</v>
      </c>
      <c r="F156" s="140">
        <v>8.9604200000000009</v>
      </c>
      <c r="G156" s="140">
        <v>14.76385</v>
      </c>
      <c r="H156" s="140">
        <v>14.86918</v>
      </c>
      <c r="I156" s="140">
        <v>11.647489999999999</v>
      </c>
      <c r="J156" s="140">
        <v>11.731170000000001</v>
      </c>
      <c r="K156" s="140">
        <v>11.810889999999999</v>
      </c>
      <c r="L156" s="161">
        <f t="shared" si="7"/>
        <v>9.1894985714285689</v>
      </c>
      <c r="M156" s="161">
        <f t="shared" si="7"/>
        <v>7.0050057142857103</v>
      </c>
      <c r="O156" s="163" t="s">
        <v>152</v>
      </c>
      <c r="P156" s="163">
        <v>1990</v>
      </c>
      <c r="Q156" s="164">
        <v>0.59599999999999997</v>
      </c>
      <c r="R156" s="164">
        <v>0.28599999999999998</v>
      </c>
    </row>
    <row r="157" spans="4:18">
      <c r="D157" s="140" t="s">
        <v>138</v>
      </c>
      <c r="E157" s="140">
        <v>6.9292799999999994</v>
      </c>
      <c r="F157" s="140">
        <v>8.1854300000000002</v>
      </c>
      <c r="G157" s="140">
        <v>11.124280000000001</v>
      </c>
      <c r="H157" s="140">
        <v>10.25853</v>
      </c>
      <c r="I157" s="140">
        <v>11.21951</v>
      </c>
      <c r="J157" s="140">
        <v>11.342120000000001</v>
      </c>
      <c r="K157" s="140">
        <v>11.46092</v>
      </c>
      <c r="L157" s="161">
        <f t="shared" si="7"/>
        <v>12.491539999999999</v>
      </c>
      <c r="M157" s="161">
        <f t="shared" si="7"/>
        <v>13.350389999999999</v>
      </c>
      <c r="O157" s="163" t="s">
        <v>398</v>
      </c>
      <c r="P157" s="163">
        <v>1990</v>
      </c>
      <c r="Q157" s="164">
        <v>0</v>
      </c>
      <c r="R157" s="164">
        <v>0</v>
      </c>
    </row>
    <row r="158" spans="4:18">
      <c r="D158" s="140" t="s">
        <v>124</v>
      </c>
      <c r="E158" s="140">
        <v>38.029800000000002</v>
      </c>
      <c r="F158" s="140">
        <v>16.651889999999998</v>
      </c>
      <c r="G158" s="140">
        <v>10.796139999999999</v>
      </c>
      <c r="H158" s="140">
        <v>12.76286</v>
      </c>
      <c r="I158" s="140">
        <v>11.338709999999999</v>
      </c>
      <c r="J158" s="140">
        <v>11.433489999999999</v>
      </c>
      <c r="K158" s="140">
        <v>11.350629999999999</v>
      </c>
      <c r="L158" s="161">
        <f t="shared" si="7"/>
        <v>10.140147142857142</v>
      </c>
      <c r="M158" s="161">
        <f t="shared" si="7"/>
        <v>9.1314114285714254</v>
      </c>
      <c r="O158" s="163" t="s">
        <v>286</v>
      </c>
      <c r="P158" s="163">
        <v>1990</v>
      </c>
      <c r="Q158" s="164">
        <v>571.08600000000001</v>
      </c>
      <c r="R158" s="164">
        <v>197.79499999999999</v>
      </c>
    </row>
    <row r="159" spans="4:18">
      <c r="D159" s="140" t="s">
        <v>143</v>
      </c>
      <c r="E159" s="140">
        <v>29.504069999999999</v>
      </c>
      <c r="F159" s="140">
        <v>35.410119999999999</v>
      </c>
      <c r="G159" s="140">
        <v>8.2574599999999982</v>
      </c>
      <c r="H159" s="140">
        <v>9.45303</v>
      </c>
      <c r="I159" s="140">
        <v>10.6676</v>
      </c>
      <c r="J159" s="140">
        <v>10.88809</v>
      </c>
      <c r="K159" s="140">
        <v>11.087459999999998</v>
      </c>
      <c r="L159" s="161">
        <f t="shared" si="7"/>
        <v>12.488399999999997</v>
      </c>
      <c r="M159" s="161">
        <f t="shared" si="7"/>
        <v>13.655849999999996</v>
      </c>
      <c r="O159" s="163" t="s">
        <v>156</v>
      </c>
      <c r="P159" s="163">
        <v>1990</v>
      </c>
      <c r="Q159" s="164">
        <v>13.95</v>
      </c>
      <c r="R159" s="164">
        <v>5.1180000000000003</v>
      </c>
    </row>
    <row r="160" spans="4:18">
      <c r="D160" s="140" t="s">
        <v>7</v>
      </c>
      <c r="E160" s="140">
        <v>11.112729999999999</v>
      </c>
      <c r="F160" s="140">
        <v>6.42157</v>
      </c>
      <c r="G160" s="140">
        <v>8.3892800000000012</v>
      </c>
      <c r="H160" s="140">
        <v>8.3083899999999993</v>
      </c>
      <c r="I160" s="140">
        <v>8.5069999999999997</v>
      </c>
      <c r="J160" s="140">
        <v>8.712299999999999</v>
      </c>
      <c r="K160" s="140">
        <v>8.8986399999999986</v>
      </c>
      <c r="L160" s="161">
        <f t="shared" si="7"/>
        <v>9.4045685714285696</v>
      </c>
      <c r="M160" s="161">
        <f t="shared" si="7"/>
        <v>9.8261757142857107</v>
      </c>
      <c r="O160" s="163" t="s">
        <v>399</v>
      </c>
      <c r="P160" s="163">
        <v>1990</v>
      </c>
      <c r="Q160" s="164">
        <v>0</v>
      </c>
      <c r="R160" s="164">
        <v>0</v>
      </c>
    </row>
    <row r="161" spans="4:18">
      <c r="D161" s="140" t="s">
        <v>91</v>
      </c>
      <c r="E161" s="140">
        <v>5.3569899999999997</v>
      </c>
      <c r="F161" s="140">
        <v>5.9512900000000002</v>
      </c>
      <c r="G161" s="140">
        <v>7.1791</v>
      </c>
      <c r="H161" s="140">
        <v>8.0599399999999992</v>
      </c>
      <c r="I161" s="140">
        <v>8.5451700000000006</v>
      </c>
      <c r="J161" s="140">
        <v>8.69543</v>
      </c>
      <c r="K161" s="140">
        <v>8.835469999999999</v>
      </c>
      <c r="L161" s="161">
        <f t="shared" si="7"/>
        <v>9.5002099999999992</v>
      </c>
      <c r="M161" s="161">
        <f t="shared" si="7"/>
        <v>10.05416</v>
      </c>
      <c r="O161" s="163" t="s">
        <v>159</v>
      </c>
      <c r="P161" s="163">
        <v>1990</v>
      </c>
      <c r="Q161" s="164">
        <v>0.98199999999999998</v>
      </c>
      <c r="R161" s="164">
        <v>0.61399999999999999</v>
      </c>
    </row>
    <row r="162" spans="4:18">
      <c r="D162" s="140" t="s">
        <v>390</v>
      </c>
      <c r="E162" s="140">
        <v>1.6288099999999999</v>
      </c>
      <c r="F162" s="140">
        <v>1.7010699999999999</v>
      </c>
      <c r="G162" s="140">
        <v>6.7914399999999997</v>
      </c>
      <c r="H162" s="140">
        <v>5.5820400000000001</v>
      </c>
      <c r="I162" s="140">
        <v>7.5363599999999993</v>
      </c>
      <c r="J162" s="140">
        <v>7.57118</v>
      </c>
      <c r="K162" s="140">
        <v>7.60473</v>
      </c>
      <c r="L162" s="161">
        <f t="shared" si="7"/>
        <v>9.3384642857142861</v>
      </c>
      <c r="M162" s="161">
        <f t="shared" si="7"/>
        <v>10.783242857142856</v>
      </c>
      <c r="O162" s="163" t="s">
        <v>160</v>
      </c>
      <c r="P162" s="163">
        <v>1990</v>
      </c>
      <c r="Q162" s="164">
        <v>5.3890000000000002</v>
      </c>
      <c r="R162" s="164">
        <v>1.48</v>
      </c>
    </row>
    <row r="163" spans="4:18">
      <c r="D163" s="157" t="s">
        <v>330</v>
      </c>
      <c r="E163" s="140">
        <v>5.1303599999999996</v>
      </c>
      <c r="F163" s="140">
        <v>6.5942499999999997</v>
      </c>
      <c r="G163" s="140">
        <v>7.95275</v>
      </c>
      <c r="H163" s="140">
        <v>8.9116700000000009</v>
      </c>
      <c r="I163" s="140">
        <v>7.5638000000000005</v>
      </c>
      <c r="J163" s="140">
        <v>7.6523300000000001</v>
      </c>
      <c r="K163" s="140">
        <v>7.43119</v>
      </c>
      <c r="L163" s="161">
        <f t="shared" si="7"/>
        <v>6.1622071428571417</v>
      </c>
      <c r="M163" s="161">
        <f t="shared" si="7"/>
        <v>5.1047214285714269</v>
      </c>
      <c r="O163" s="163" t="s">
        <v>161</v>
      </c>
      <c r="P163" s="163">
        <v>1990</v>
      </c>
      <c r="Q163" s="164">
        <v>104.217</v>
      </c>
      <c r="R163" s="164">
        <v>50.44</v>
      </c>
    </row>
    <row r="164" spans="4:18">
      <c r="D164" s="140" t="s">
        <v>151</v>
      </c>
      <c r="E164" s="140">
        <v>3.25196</v>
      </c>
      <c r="F164" s="140">
        <v>3.2316799999999999</v>
      </c>
      <c r="G164" s="140">
        <v>4.9003300000000003</v>
      </c>
      <c r="H164" s="140">
        <v>4.9639600000000002</v>
      </c>
      <c r="I164" s="140">
        <v>6.5474700000000006</v>
      </c>
      <c r="J164" s="140">
        <v>6.6202500000000004</v>
      </c>
      <c r="K164" s="140">
        <v>6.6899499999999996</v>
      </c>
      <c r="L164" s="161">
        <f t="shared" si="7"/>
        <v>8.1693699999999989</v>
      </c>
      <c r="M164" s="161">
        <f t="shared" si="7"/>
        <v>9.4022199999999998</v>
      </c>
      <c r="O164" s="163" t="s">
        <v>315</v>
      </c>
      <c r="P164" s="163">
        <v>1990</v>
      </c>
      <c r="Q164" s="164">
        <v>0</v>
      </c>
      <c r="R164" s="164">
        <v>0</v>
      </c>
    </row>
    <row r="165" spans="4:18">
      <c r="D165" s="140" t="s">
        <v>70</v>
      </c>
      <c r="E165" s="140">
        <v>0.24337999999999999</v>
      </c>
      <c r="F165" s="140">
        <v>1.9919899999999999</v>
      </c>
      <c r="G165" s="140">
        <v>4.04833</v>
      </c>
      <c r="H165" s="140">
        <v>5.6758900000000008</v>
      </c>
      <c r="I165" s="140">
        <v>6.0991099999999996</v>
      </c>
      <c r="J165" s="140">
        <v>6.2431000000000001</v>
      </c>
      <c r="K165" s="140">
        <v>6.3741700000000003</v>
      </c>
      <c r="L165" s="161">
        <f t="shared" si="7"/>
        <v>6.972695714285714</v>
      </c>
      <c r="M165" s="161">
        <f t="shared" si="7"/>
        <v>7.4714671428571426</v>
      </c>
      <c r="O165" s="163" t="s">
        <v>323</v>
      </c>
      <c r="P165" s="163">
        <v>1990</v>
      </c>
      <c r="Q165" s="164">
        <v>0</v>
      </c>
      <c r="R165" s="164">
        <v>0</v>
      </c>
    </row>
    <row r="166" spans="4:18">
      <c r="D166" s="140" t="s">
        <v>43</v>
      </c>
      <c r="E166" s="140">
        <v>2.79894</v>
      </c>
      <c r="F166" s="140">
        <v>2.9989400000000002</v>
      </c>
      <c r="G166" s="140">
        <v>3.3988700000000001</v>
      </c>
      <c r="H166" s="140">
        <v>5.3023100000000003</v>
      </c>
      <c r="I166" s="140">
        <v>6.0409799999999994</v>
      </c>
      <c r="J166" s="140">
        <v>6.1520000000000001</v>
      </c>
      <c r="K166" s="140">
        <v>6.2543699999999998</v>
      </c>
      <c r="L166" s="161">
        <f t="shared" si="7"/>
        <v>7.0704214285714277</v>
      </c>
      <c r="M166" s="161">
        <f t="shared" si="7"/>
        <v>7.7504642857142843</v>
      </c>
      <c r="O166" s="163" t="s">
        <v>162</v>
      </c>
      <c r="P166" s="163">
        <v>1990</v>
      </c>
      <c r="Q166" s="164">
        <v>0.55400000000000005</v>
      </c>
      <c r="R166" s="164">
        <v>0.308</v>
      </c>
    </row>
    <row r="167" spans="4:18">
      <c r="D167" s="140" t="s">
        <v>90</v>
      </c>
      <c r="E167" s="140">
        <v>16.73546</v>
      </c>
      <c r="F167" s="140">
        <v>16.107040000000001</v>
      </c>
      <c r="G167" s="140">
        <v>4.4052299999999995</v>
      </c>
      <c r="H167" s="140">
        <v>4.9173299999999998</v>
      </c>
      <c r="I167" s="140">
        <v>5.93729</v>
      </c>
      <c r="J167" s="140">
        <v>6.0425800000000001</v>
      </c>
      <c r="K167" s="140">
        <v>6.1406899999999993</v>
      </c>
      <c r="L167" s="161">
        <f t="shared" si="7"/>
        <v>7.1892842857142849</v>
      </c>
      <c r="M167" s="161">
        <f t="shared" si="7"/>
        <v>8.0631128571428548</v>
      </c>
      <c r="O167" s="163" t="s">
        <v>164</v>
      </c>
      <c r="P167" s="163">
        <v>1990</v>
      </c>
      <c r="Q167" s="164">
        <v>364.80599999999998</v>
      </c>
      <c r="R167" s="164">
        <v>178.39599999999999</v>
      </c>
    </row>
    <row r="168" spans="4:18">
      <c r="D168" s="140" t="s">
        <v>93</v>
      </c>
      <c r="E168" s="140">
        <v>21.761020000000002</v>
      </c>
      <c r="F168" s="140">
        <v>20.878679999999999</v>
      </c>
      <c r="G168" s="140">
        <v>4.1223400000000003</v>
      </c>
      <c r="H168" s="140">
        <v>3.9806300000000001</v>
      </c>
      <c r="I168" s="140">
        <v>5.3909799999999999</v>
      </c>
      <c r="J168" s="140">
        <v>5.5302600000000002</v>
      </c>
      <c r="K168" s="140">
        <v>5.51485</v>
      </c>
      <c r="L168" s="161">
        <f t="shared" si="7"/>
        <v>6.8298957142857137</v>
      </c>
      <c r="M168" s="161">
        <f t="shared" si="7"/>
        <v>7.9257671428571435</v>
      </c>
      <c r="O168" s="163" t="s">
        <v>292</v>
      </c>
      <c r="P168" s="163">
        <v>1990</v>
      </c>
      <c r="Q168" s="164">
        <v>937.29100000000005</v>
      </c>
      <c r="R168" s="164">
        <v>744.04</v>
      </c>
    </row>
    <row r="169" spans="4:18">
      <c r="D169" s="140" t="s">
        <v>73</v>
      </c>
      <c r="E169" s="140">
        <v>3.3352399999999998</v>
      </c>
      <c r="F169" s="140">
        <v>3.7513200000000002</v>
      </c>
      <c r="G169" s="140">
        <v>4.9812599999999998</v>
      </c>
      <c r="H169" s="140">
        <v>4.4762899999999997</v>
      </c>
      <c r="I169" s="140">
        <v>4.8447899999999997</v>
      </c>
      <c r="J169" s="140">
        <v>4.9128800000000004</v>
      </c>
      <c r="K169" s="140">
        <v>4.9778900000000004</v>
      </c>
      <c r="L169" s="161">
        <f t="shared" si="7"/>
        <v>5.407832857142858</v>
      </c>
      <c r="M169" s="161">
        <f t="shared" si="7"/>
        <v>5.7661185714285725</v>
      </c>
      <c r="O169" s="163" t="s">
        <v>166</v>
      </c>
      <c r="P169" s="163">
        <v>1990</v>
      </c>
      <c r="Q169" s="164">
        <v>56.823999999999998</v>
      </c>
      <c r="R169" s="164">
        <v>12.083</v>
      </c>
    </row>
    <row r="170" spans="4:18">
      <c r="D170" s="140" t="s">
        <v>430</v>
      </c>
      <c r="E170" s="140">
        <v>3.5935700000000002</v>
      </c>
      <c r="F170" s="140">
        <v>3.53213</v>
      </c>
      <c r="G170" s="140">
        <v>3.1852199999999997</v>
      </c>
      <c r="H170" s="140">
        <v>3.8541099999999999</v>
      </c>
      <c r="I170" s="140">
        <v>4.57036</v>
      </c>
      <c r="J170" s="140">
        <v>4.7263799999999998</v>
      </c>
      <c r="K170" s="140">
        <v>4.8652100000000003</v>
      </c>
      <c r="L170" s="161">
        <f t="shared" si="7"/>
        <v>5.7318671428571433</v>
      </c>
      <c r="M170" s="161">
        <f t="shared" si="7"/>
        <v>6.4540814285714294</v>
      </c>
      <c r="O170" s="163" t="s">
        <v>288</v>
      </c>
      <c r="P170" s="163">
        <v>1990</v>
      </c>
      <c r="Q170" s="164">
        <v>47.936</v>
      </c>
      <c r="R170" s="164">
        <v>11.321999999999999</v>
      </c>
    </row>
    <row r="171" spans="4:18">
      <c r="D171" s="140" t="s">
        <v>162</v>
      </c>
      <c r="E171" s="140">
        <v>5.9035000000000002</v>
      </c>
      <c r="F171" s="140">
        <v>3.8852800000000003</v>
      </c>
      <c r="G171" s="140">
        <v>4.0860599999999998</v>
      </c>
      <c r="H171" s="140">
        <v>4.3238000000000003</v>
      </c>
      <c r="I171" s="140">
        <v>4.4798299999999998</v>
      </c>
      <c r="J171" s="140">
        <v>4.5365799999999998</v>
      </c>
      <c r="K171" s="140">
        <v>4.5914599999999997</v>
      </c>
      <c r="L171" s="161">
        <f t="shared" ref="L171:M190" si="8">($K171-$H171)/($K$10-$H$10)*(L$10-$K$10)+$H171</f>
        <v>4.8208828571428564</v>
      </c>
      <c r="M171" s="161">
        <f t="shared" si="8"/>
        <v>5.0120685714285695</v>
      </c>
      <c r="O171" s="163" t="s">
        <v>167</v>
      </c>
      <c r="P171" s="163">
        <v>1990</v>
      </c>
      <c r="Q171" s="164">
        <v>4.3220000000000001</v>
      </c>
      <c r="R171" s="164">
        <v>1.2689999999999999</v>
      </c>
    </row>
    <row r="172" spans="4:18">
      <c r="D172" s="140" t="s">
        <v>121</v>
      </c>
      <c r="E172" s="140">
        <v>1.5766600000000002</v>
      </c>
      <c r="F172" s="140">
        <v>1.83436</v>
      </c>
      <c r="G172" s="140">
        <v>2.4390000000000001</v>
      </c>
      <c r="H172" s="140">
        <v>2.8544800000000001</v>
      </c>
      <c r="I172" s="140">
        <v>3.3341099999999999</v>
      </c>
      <c r="J172" s="140">
        <v>3.4416199999999999</v>
      </c>
      <c r="K172" s="140">
        <v>3.53755</v>
      </c>
      <c r="L172" s="161">
        <f t="shared" si="8"/>
        <v>4.1230385714285713</v>
      </c>
      <c r="M172" s="161">
        <f t="shared" si="8"/>
        <v>4.6109457142857142</v>
      </c>
      <c r="O172" s="163" t="s">
        <v>168</v>
      </c>
      <c r="P172" s="163">
        <v>1990</v>
      </c>
      <c r="Q172" s="164">
        <v>4.6340000000000003</v>
      </c>
      <c r="R172" s="164">
        <v>1.74</v>
      </c>
    </row>
    <row r="173" spans="4:18">
      <c r="D173" s="140" t="s">
        <v>431</v>
      </c>
      <c r="E173" s="140">
        <v>1.1895899999999999</v>
      </c>
      <c r="F173" s="140">
        <v>1.24417</v>
      </c>
      <c r="G173" s="140">
        <v>2.8649899999999997</v>
      </c>
      <c r="H173" s="140">
        <v>3.0015999999999998</v>
      </c>
      <c r="I173" s="140">
        <v>3.4815700000000001</v>
      </c>
      <c r="J173" s="140">
        <v>3.5059200000000001</v>
      </c>
      <c r="K173" s="140">
        <v>3.5292300000000001</v>
      </c>
      <c r="L173" s="161">
        <f t="shared" si="8"/>
        <v>3.981484285714286</v>
      </c>
      <c r="M173" s="161">
        <f t="shared" si="8"/>
        <v>4.3583628571428576</v>
      </c>
      <c r="O173" s="163" t="s">
        <v>310</v>
      </c>
      <c r="P173" s="163">
        <v>1990</v>
      </c>
      <c r="Q173" s="164">
        <v>264.47800000000001</v>
      </c>
      <c r="R173" s="164">
        <v>276.68799999999999</v>
      </c>
    </row>
    <row r="174" spans="4:18">
      <c r="D174" s="140" t="s">
        <v>168</v>
      </c>
      <c r="E174" s="140">
        <v>2.2616300000000003</v>
      </c>
      <c r="F174" s="140">
        <v>2.2925500000000003</v>
      </c>
      <c r="G174" s="140">
        <v>2.8147399999999996</v>
      </c>
      <c r="H174" s="140">
        <v>2.94041</v>
      </c>
      <c r="I174" s="140">
        <v>3.3783400000000001</v>
      </c>
      <c r="J174" s="140">
        <v>3.4300199999999998</v>
      </c>
      <c r="K174" s="140">
        <v>3.4780300000000004</v>
      </c>
      <c r="L174" s="161">
        <f t="shared" si="8"/>
        <v>3.9388471428571434</v>
      </c>
      <c r="M174" s="161">
        <f t="shared" si="8"/>
        <v>4.3228614285714295</v>
      </c>
      <c r="O174" s="163" t="s">
        <v>170</v>
      </c>
      <c r="P174" s="163">
        <v>1990</v>
      </c>
      <c r="Q174" s="164">
        <v>312.94099999999997</v>
      </c>
      <c r="R174" s="164">
        <v>335.79500000000002</v>
      </c>
    </row>
    <row r="175" spans="4:18">
      <c r="D175" s="140" t="s">
        <v>109</v>
      </c>
      <c r="E175" s="140">
        <v>1.88243</v>
      </c>
      <c r="F175" s="140">
        <v>1.9384400000000002</v>
      </c>
      <c r="G175" s="140">
        <v>3.2305799999999998</v>
      </c>
      <c r="H175" s="140">
        <v>3.7039</v>
      </c>
      <c r="I175" s="140">
        <v>3.4252800000000003</v>
      </c>
      <c r="J175" s="140">
        <v>3.4494099999999999</v>
      </c>
      <c r="K175" s="140">
        <v>3.4727100000000002</v>
      </c>
      <c r="L175" s="161">
        <f t="shared" si="8"/>
        <v>3.2745471428571431</v>
      </c>
      <c r="M175" s="161">
        <f t="shared" si="8"/>
        <v>3.1094114285714292</v>
      </c>
      <c r="O175" s="163" t="s">
        <v>400</v>
      </c>
      <c r="P175" s="163">
        <v>1990</v>
      </c>
      <c r="Q175" s="164">
        <v>0</v>
      </c>
      <c r="R175" s="164">
        <v>13.815</v>
      </c>
    </row>
    <row r="176" spans="4:18">
      <c r="D176" s="140" t="s">
        <v>34</v>
      </c>
      <c r="E176" s="140">
        <v>1.2801400000000001</v>
      </c>
      <c r="F176" s="140">
        <v>1.6478900000000001</v>
      </c>
      <c r="G176" s="140">
        <v>2.3097600000000003</v>
      </c>
      <c r="H176" s="140">
        <v>1.6178599999999999</v>
      </c>
      <c r="I176" s="140">
        <v>3.2204000000000002</v>
      </c>
      <c r="J176" s="140">
        <v>3.2596100000000003</v>
      </c>
      <c r="K176" s="140">
        <v>3.2969599999999999</v>
      </c>
      <c r="L176" s="161">
        <f t="shared" si="8"/>
        <v>4.7361885714285714</v>
      </c>
      <c r="M176" s="161">
        <f t="shared" si="8"/>
        <v>5.9355457142857144</v>
      </c>
      <c r="O176" s="163" t="s">
        <v>172</v>
      </c>
      <c r="P176" s="163">
        <v>1990</v>
      </c>
      <c r="Q176" s="164">
        <v>19.257000000000001</v>
      </c>
      <c r="R176" s="164">
        <v>3.806</v>
      </c>
    </row>
    <row r="177" spans="4:18">
      <c r="D177" s="168" t="s">
        <v>432</v>
      </c>
      <c r="E177" s="140">
        <v>2.94116</v>
      </c>
      <c r="F177" s="140">
        <v>2.88835</v>
      </c>
      <c r="G177" s="140">
        <v>2.9632700000000001</v>
      </c>
      <c r="H177" s="140">
        <v>3.1186700000000003</v>
      </c>
      <c r="I177" s="140">
        <v>3.1992500000000001</v>
      </c>
      <c r="J177" s="140">
        <v>3.2475200000000002</v>
      </c>
      <c r="K177" s="140">
        <v>3.29325</v>
      </c>
      <c r="L177" s="161">
        <f t="shared" si="8"/>
        <v>3.4428899999999998</v>
      </c>
      <c r="M177" s="161">
        <f t="shared" si="8"/>
        <v>3.5675899999999996</v>
      </c>
      <c r="O177" s="163" t="s">
        <v>401</v>
      </c>
      <c r="P177" s="163">
        <v>1990</v>
      </c>
      <c r="Q177" s="164">
        <v>36.171999999999997</v>
      </c>
      <c r="R177" s="164">
        <v>7.4539999999999997</v>
      </c>
    </row>
    <row r="178" spans="4:18">
      <c r="D178" s="140" t="s">
        <v>110</v>
      </c>
      <c r="E178" s="140">
        <v>1.7525299999999999</v>
      </c>
      <c r="F178" s="140">
        <v>1.4280999999999999</v>
      </c>
      <c r="G178" s="140">
        <v>2.0763199999999999</v>
      </c>
      <c r="H178" s="140">
        <v>2.0827</v>
      </c>
      <c r="I178" s="140">
        <v>2.7585500000000001</v>
      </c>
      <c r="J178" s="140">
        <v>2.7973699999999999</v>
      </c>
      <c r="K178" s="140">
        <v>2.8339400000000001</v>
      </c>
      <c r="L178" s="161">
        <f t="shared" si="8"/>
        <v>3.4778600000000002</v>
      </c>
      <c r="M178" s="161">
        <f t="shared" si="8"/>
        <v>4.0144599999999997</v>
      </c>
      <c r="O178" s="163" t="s">
        <v>173</v>
      </c>
      <c r="P178" s="163">
        <v>1990</v>
      </c>
      <c r="Q178" s="164">
        <v>360.363</v>
      </c>
      <c r="R178" s="164">
        <v>88.924000000000007</v>
      </c>
    </row>
    <row r="179" spans="4:18">
      <c r="D179" s="140" t="s">
        <v>64</v>
      </c>
      <c r="E179" s="140">
        <v>1.8215899999999998</v>
      </c>
      <c r="F179" s="140">
        <v>1.91442</v>
      </c>
      <c r="G179" s="140">
        <v>1.9691700000000001</v>
      </c>
      <c r="H179" s="140">
        <v>2.16004</v>
      </c>
      <c r="I179" s="140">
        <v>2.6298300000000001</v>
      </c>
      <c r="J179" s="140">
        <v>2.7016199999999997</v>
      </c>
      <c r="K179" s="140">
        <v>2.7663000000000002</v>
      </c>
      <c r="L179" s="161">
        <f t="shared" si="8"/>
        <v>3.2859514285714289</v>
      </c>
      <c r="M179" s="161">
        <f t="shared" si="8"/>
        <v>3.7189942857142864</v>
      </c>
      <c r="O179" s="163" t="s">
        <v>174</v>
      </c>
      <c r="P179" s="163">
        <v>1990</v>
      </c>
      <c r="Q179" s="164">
        <v>5.1130000000000004</v>
      </c>
      <c r="R179" s="164">
        <v>1.6120000000000001</v>
      </c>
    </row>
    <row r="180" spans="4:18">
      <c r="D180" s="155" t="s">
        <v>433</v>
      </c>
      <c r="E180" s="140">
        <v>1.57148</v>
      </c>
      <c r="F180" s="140">
        <v>1.6742300000000001</v>
      </c>
      <c r="G180" s="140">
        <v>1.9339500000000001</v>
      </c>
      <c r="H180" s="140">
        <v>2.2895100000000004</v>
      </c>
      <c r="I180" s="140">
        <v>2.5270600000000001</v>
      </c>
      <c r="J180" s="140">
        <v>2.6090200000000001</v>
      </c>
      <c r="K180" s="140">
        <v>2.6821599999999997</v>
      </c>
      <c r="L180" s="161">
        <f t="shared" si="8"/>
        <v>3.0187171428571418</v>
      </c>
      <c r="M180" s="161">
        <f t="shared" si="8"/>
        <v>3.2991814285714272</v>
      </c>
      <c r="O180" s="163" t="s">
        <v>334</v>
      </c>
      <c r="P180" s="163">
        <v>1990</v>
      </c>
      <c r="Q180" s="164">
        <v>0.34</v>
      </c>
      <c r="R180" s="164">
        <v>0.17599999999999999</v>
      </c>
    </row>
    <row r="181" spans="4:18">
      <c r="D181" s="140" t="s">
        <v>167</v>
      </c>
      <c r="E181" s="140">
        <v>10.4979</v>
      </c>
      <c r="F181" s="140">
        <v>9.1877499999999994</v>
      </c>
      <c r="G181" s="140">
        <v>2.4957600000000002</v>
      </c>
      <c r="H181" s="140">
        <v>2.57708</v>
      </c>
      <c r="I181" s="140">
        <v>2.5322900000000002</v>
      </c>
      <c r="J181" s="140">
        <v>2.5982600000000002</v>
      </c>
      <c r="K181" s="140">
        <v>2.65788</v>
      </c>
      <c r="L181" s="161">
        <f t="shared" si="8"/>
        <v>2.7271371428571429</v>
      </c>
      <c r="M181" s="161">
        <f t="shared" si="8"/>
        <v>2.7848514285714288</v>
      </c>
      <c r="O181" s="163" t="s">
        <v>402</v>
      </c>
      <c r="P181" s="163">
        <v>1990</v>
      </c>
      <c r="Q181" s="164">
        <v>16.452000000000002</v>
      </c>
      <c r="R181" s="164">
        <v>8.0220000000000002</v>
      </c>
    </row>
    <row r="182" spans="4:18">
      <c r="D182" s="155" t="s">
        <v>434</v>
      </c>
      <c r="E182" s="140">
        <v>1.92676</v>
      </c>
      <c r="F182" s="140">
        <v>2.1318600000000001</v>
      </c>
      <c r="G182" s="140">
        <v>1.7837499999999999</v>
      </c>
      <c r="H182" s="140">
        <v>2.0993300000000001</v>
      </c>
      <c r="I182" s="140">
        <v>2.4917699999999998</v>
      </c>
      <c r="J182" s="140">
        <v>2.57396</v>
      </c>
      <c r="K182" s="140">
        <v>2.6472399999999996</v>
      </c>
      <c r="L182" s="161">
        <f t="shared" si="8"/>
        <v>3.1168771428571418</v>
      </c>
      <c r="M182" s="161">
        <f t="shared" si="8"/>
        <v>3.5082414285714272</v>
      </c>
      <c r="O182" s="163" t="s">
        <v>175</v>
      </c>
      <c r="P182" s="163">
        <v>1990</v>
      </c>
      <c r="Q182" s="164">
        <v>44.866</v>
      </c>
      <c r="R182" s="164">
        <v>16.587</v>
      </c>
    </row>
    <row r="183" spans="4:18">
      <c r="D183" s="155" t="s">
        <v>435</v>
      </c>
      <c r="E183" s="140">
        <v>1.3509599999999999</v>
      </c>
      <c r="F183" s="140">
        <v>1.78122</v>
      </c>
      <c r="G183" s="140">
        <v>2.0888200000000001</v>
      </c>
      <c r="H183" s="140">
        <v>2.2136300000000002</v>
      </c>
      <c r="I183" s="140">
        <v>2.4570799999999999</v>
      </c>
      <c r="J183" s="140">
        <v>2.5350700000000002</v>
      </c>
      <c r="K183" s="140">
        <v>2.6047399999999996</v>
      </c>
      <c r="L183" s="161">
        <f t="shared" si="8"/>
        <v>2.939977142857142</v>
      </c>
      <c r="M183" s="161">
        <f t="shared" si="8"/>
        <v>3.2193414285714272</v>
      </c>
      <c r="O183" s="163" t="s">
        <v>176</v>
      </c>
      <c r="P183" s="163">
        <v>1990</v>
      </c>
      <c r="Q183" s="164">
        <v>576.13199999999995</v>
      </c>
      <c r="R183" s="164">
        <v>270.66899999999998</v>
      </c>
    </row>
    <row r="184" spans="4:18">
      <c r="D184" s="140" t="s">
        <v>331</v>
      </c>
      <c r="E184" s="140">
        <v>2.3288600000000002</v>
      </c>
      <c r="F184" s="140">
        <v>2.1821999999999999</v>
      </c>
      <c r="G184" s="140">
        <v>1.5746800000000001</v>
      </c>
      <c r="H184" s="140">
        <v>1.8360699999999999</v>
      </c>
      <c r="I184" s="140">
        <v>2.1639200000000001</v>
      </c>
      <c r="J184" s="140">
        <v>2.2132399999999999</v>
      </c>
      <c r="K184" s="140">
        <v>2.2581700000000002</v>
      </c>
      <c r="L184" s="161">
        <f t="shared" si="8"/>
        <v>2.6199700000000004</v>
      </c>
      <c r="M184" s="161">
        <f t="shared" si="8"/>
        <v>2.9214700000000011</v>
      </c>
      <c r="O184" s="163" t="s">
        <v>178</v>
      </c>
      <c r="P184" s="163">
        <v>1990</v>
      </c>
      <c r="Q184" s="164">
        <v>30.64</v>
      </c>
      <c r="R184" s="164">
        <v>8.0399999999999991</v>
      </c>
    </row>
    <row r="185" spans="4:18">
      <c r="D185" s="157" t="s">
        <v>332</v>
      </c>
      <c r="E185" s="140">
        <v>2.6052900000000001</v>
      </c>
      <c r="F185" s="140">
        <v>2.7107199999999998</v>
      </c>
      <c r="G185" s="140">
        <v>2.5530500000000003</v>
      </c>
      <c r="H185" s="140">
        <v>3.1669699999999996</v>
      </c>
      <c r="I185" s="140">
        <v>2.05376</v>
      </c>
      <c r="J185" s="140">
        <v>2.0254599999999998</v>
      </c>
      <c r="K185" s="140">
        <v>1.92113</v>
      </c>
      <c r="L185" s="161">
        <f t="shared" si="8"/>
        <v>0.85326714285714322</v>
      </c>
      <c r="M185" s="161">
        <f t="shared" si="8"/>
        <v>-3.6618571428570945E-2</v>
      </c>
      <c r="O185" s="163" t="s">
        <v>179</v>
      </c>
      <c r="P185" s="163">
        <v>1990</v>
      </c>
      <c r="Q185" s="164">
        <v>13.444000000000001</v>
      </c>
      <c r="R185" s="164">
        <v>3.4660000000000002</v>
      </c>
    </row>
    <row r="186" spans="4:18">
      <c r="D186" s="168" t="s">
        <v>436</v>
      </c>
      <c r="E186" s="140">
        <v>1.0162200000000001</v>
      </c>
      <c r="F186" s="140">
        <v>1.18679</v>
      </c>
      <c r="G186" s="140">
        <v>1.2872000000000001</v>
      </c>
      <c r="H186" s="140">
        <v>1.3545799999999999</v>
      </c>
      <c r="I186" s="140">
        <v>1.5738599999999998</v>
      </c>
      <c r="J186" s="140">
        <v>1.6267400000000001</v>
      </c>
      <c r="K186" s="140">
        <v>1.67384</v>
      </c>
      <c r="L186" s="161">
        <f t="shared" si="8"/>
        <v>1.9474914285714287</v>
      </c>
      <c r="M186" s="161">
        <f t="shared" si="8"/>
        <v>2.1755342857142859</v>
      </c>
      <c r="O186" s="163" t="s">
        <v>180</v>
      </c>
      <c r="P186" s="163">
        <v>1990</v>
      </c>
      <c r="Q186" s="164">
        <v>545.24099999999999</v>
      </c>
      <c r="R186" s="164">
        <v>137.03299999999999</v>
      </c>
    </row>
    <row r="187" spans="4:18">
      <c r="D187" s="168" t="s">
        <v>437</v>
      </c>
      <c r="E187" s="140">
        <v>1.63317</v>
      </c>
      <c r="F187" s="140">
        <v>1.7612699999999999</v>
      </c>
      <c r="G187" s="140">
        <v>1.6554599999999999</v>
      </c>
      <c r="H187" s="140">
        <v>1.5455099999999999</v>
      </c>
      <c r="I187" s="140">
        <v>1.56803</v>
      </c>
      <c r="J187" s="140">
        <v>1.6167100000000001</v>
      </c>
      <c r="K187" s="140">
        <v>1.66025</v>
      </c>
      <c r="L187" s="161">
        <f t="shared" si="8"/>
        <v>1.7585985714285715</v>
      </c>
      <c r="M187" s="161">
        <f t="shared" si="8"/>
        <v>1.8405557142857143</v>
      </c>
      <c r="O187" s="163" t="s">
        <v>182</v>
      </c>
      <c r="P187" s="163">
        <v>1990</v>
      </c>
      <c r="Q187" s="164">
        <v>209.09800000000001</v>
      </c>
      <c r="R187" s="164">
        <v>88.257000000000005</v>
      </c>
    </row>
    <row r="188" spans="4:18">
      <c r="D188" s="140" t="s">
        <v>29</v>
      </c>
      <c r="E188" s="140">
        <v>0.63272000000000006</v>
      </c>
      <c r="F188" s="140">
        <v>0.60292999999999997</v>
      </c>
      <c r="G188" s="140">
        <v>1.6764700000000001</v>
      </c>
      <c r="H188" s="140">
        <v>2.0221800000000001</v>
      </c>
      <c r="I188" s="140">
        <v>1.4988800000000002</v>
      </c>
      <c r="J188" s="140">
        <v>1.53624</v>
      </c>
      <c r="K188" s="140">
        <v>1.5698599999999998</v>
      </c>
      <c r="L188" s="161">
        <f t="shared" si="8"/>
        <v>1.1821571428571422</v>
      </c>
      <c r="M188" s="161">
        <f t="shared" si="8"/>
        <v>0.85907142857142782</v>
      </c>
      <c r="O188" s="163" t="s">
        <v>285</v>
      </c>
      <c r="P188" s="163">
        <v>1990</v>
      </c>
      <c r="Q188" s="164">
        <v>1512.703</v>
      </c>
      <c r="R188" s="164">
        <v>1647.6030000000001</v>
      </c>
    </row>
    <row r="189" spans="4:18">
      <c r="D189" s="140" t="s">
        <v>24</v>
      </c>
      <c r="E189" s="140">
        <v>1.19967</v>
      </c>
      <c r="F189" s="140">
        <v>1.0995599999999999</v>
      </c>
      <c r="G189" s="140">
        <v>1.31395</v>
      </c>
      <c r="H189" s="140">
        <v>1.3104200000000001</v>
      </c>
      <c r="I189" s="140">
        <v>1.44943</v>
      </c>
      <c r="J189" s="140">
        <v>1.4976500000000001</v>
      </c>
      <c r="K189" s="140">
        <v>1.5406199999999999</v>
      </c>
      <c r="L189" s="161">
        <f t="shared" si="8"/>
        <v>1.7379342857142854</v>
      </c>
      <c r="M189" s="161">
        <f t="shared" si="8"/>
        <v>1.9023628571428566</v>
      </c>
      <c r="O189" s="163" t="s">
        <v>403</v>
      </c>
      <c r="P189" s="163">
        <v>1990</v>
      </c>
      <c r="Q189" s="164">
        <v>9242.5660000000007</v>
      </c>
      <c r="R189" s="164">
        <v>8228.9840000000004</v>
      </c>
    </row>
    <row r="190" spans="4:18">
      <c r="D190" s="155" t="s">
        <v>438</v>
      </c>
      <c r="E190" s="140">
        <v>1.1689200000000002</v>
      </c>
      <c r="F190" s="140">
        <v>1.3136400000000001</v>
      </c>
      <c r="G190" s="140">
        <v>0.94686000000000003</v>
      </c>
      <c r="H190" s="140">
        <v>1.1607700000000001</v>
      </c>
      <c r="I190" s="140">
        <v>1.1806199999999998</v>
      </c>
      <c r="J190" s="140">
        <v>1.21757</v>
      </c>
      <c r="K190" s="140">
        <v>1.2505500000000001</v>
      </c>
      <c r="L190" s="161">
        <f t="shared" si="8"/>
        <v>1.3275042857142858</v>
      </c>
      <c r="M190" s="161">
        <f t="shared" si="8"/>
        <v>1.3916328571428571</v>
      </c>
      <c r="O190" s="163" t="s">
        <v>184</v>
      </c>
      <c r="P190" s="163">
        <v>1990</v>
      </c>
      <c r="Q190" s="164">
        <v>29.908999999999999</v>
      </c>
      <c r="R190" s="164">
        <v>12.314</v>
      </c>
    </row>
    <row r="191" spans="4:18">
      <c r="D191" s="168" t="s">
        <v>439</v>
      </c>
      <c r="E191" s="140">
        <v>0.45301999999999998</v>
      </c>
      <c r="F191" s="140">
        <v>0.78122000000000003</v>
      </c>
      <c r="G191" s="140">
        <v>0.61533000000000004</v>
      </c>
      <c r="H191" s="140">
        <v>0.88558000000000003</v>
      </c>
      <c r="I191" s="140">
        <v>0.94046000000000007</v>
      </c>
      <c r="J191" s="140">
        <v>0.94990999999999992</v>
      </c>
      <c r="K191" s="140">
        <v>0.95935000000000004</v>
      </c>
      <c r="L191" s="161">
        <f t="shared" ref="L191:M210" si="9">($K191-$H191)/($K$10-$H$10)*(L$10-$K$10)+$H191</f>
        <v>1.0225814285714285</v>
      </c>
      <c r="M191" s="161">
        <f t="shared" si="9"/>
        <v>1.0752742857142858</v>
      </c>
      <c r="O191" s="163" t="s">
        <v>298</v>
      </c>
      <c r="P191" s="163">
        <v>1990</v>
      </c>
      <c r="Q191" s="164">
        <v>62.414999999999999</v>
      </c>
      <c r="R191" s="164">
        <v>11.221</v>
      </c>
    </row>
    <row r="192" spans="4:18">
      <c r="D192" s="140" t="s">
        <v>159</v>
      </c>
      <c r="E192" s="140">
        <v>0.36526999999999998</v>
      </c>
      <c r="F192" s="140">
        <v>0.40254000000000001</v>
      </c>
      <c r="G192" s="140">
        <v>0.53466999999999998</v>
      </c>
      <c r="H192" s="140">
        <v>0.6881799999999999</v>
      </c>
      <c r="I192" s="140">
        <v>0.85407</v>
      </c>
      <c r="J192" s="140">
        <v>0.88383</v>
      </c>
      <c r="K192" s="140">
        <v>0.91028999999999993</v>
      </c>
      <c r="L192" s="161">
        <f t="shared" si="9"/>
        <v>1.10067</v>
      </c>
      <c r="M192" s="161">
        <f t="shared" si="9"/>
        <v>1.2593199999999998</v>
      </c>
      <c r="O192" s="163" t="s">
        <v>186</v>
      </c>
      <c r="P192" s="163">
        <v>1990</v>
      </c>
      <c r="Q192" s="164">
        <v>0.374</v>
      </c>
      <c r="R192" s="164">
        <v>0.27</v>
      </c>
    </row>
    <row r="193" spans="4:18">
      <c r="D193" s="155" t="s">
        <v>440</v>
      </c>
      <c r="E193" s="140">
        <v>1.0144600000000001</v>
      </c>
      <c r="F193" s="140">
        <v>0.77749999999999997</v>
      </c>
      <c r="G193" s="140">
        <v>0.61009999999999998</v>
      </c>
      <c r="H193" s="140">
        <v>0.67819000000000007</v>
      </c>
      <c r="I193" s="140">
        <v>0.75473999999999997</v>
      </c>
      <c r="J193" s="140">
        <v>0.77859</v>
      </c>
      <c r="K193" s="140">
        <v>0.79989999999999994</v>
      </c>
      <c r="L193" s="161">
        <f t="shared" si="9"/>
        <v>0.90422285714285699</v>
      </c>
      <c r="M193" s="161">
        <f t="shared" si="9"/>
        <v>0.99115857142857122</v>
      </c>
      <c r="O193" s="163" t="s">
        <v>295</v>
      </c>
      <c r="P193" s="163">
        <v>1990</v>
      </c>
      <c r="Q193" s="164">
        <v>287.02</v>
      </c>
      <c r="R193" s="164">
        <v>104.316</v>
      </c>
    </row>
    <row r="194" spans="4:18">
      <c r="D194" s="140" t="s">
        <v>116</v>
      </c>
      <c r="E194" s="140">
        <v>0.13088999999999998</v>
      </c>
      <c r="F194" s="140">
        <v>0.34352999999999995</v>
      </c>
      <c r="G194" s="140">
        <v>0.30507999999999996</v>
      </c>
      <c r="H194" s="140">
        <v>0.48660999999999999</v>
      </c>
      <c r="I194" s="140">
        <v>0.68410000000000004</v>
      </c>
      <c r="J194" s="140">
        <v>0.70684999999999998</v>
      </c>
      <c r="K194" s="140">
        <v>0.72712999999999994</v>
      </c>
      <c r="L194" s="161">
        <f t="shared" si="9"/>
        <v>0.93328999999999995</v>
      </c>
      <c r="M194" s="161">
        <f t="shared" si="9"/>
        <v>1.1050899999999999</v>
      </c>
      <c r="O194" s="163" t="s">
        <v>187</v>
      </c>
      <c r="P194" s="163">
        <v>1990</v>
      </c>
      <c r="Q194" s="164">
        <v>99.1</v>
      </c>
      <c r="R194" s="164">
        <v>19.891999999999999</v>
      </c>
    </row>
    <row r="195" spans="4:18">
      <c r="D195" s="140" t="s">
        <v>86</v>
      </c>
      <c r="E195" s="140">
        <v>0.15790000000000001</v>
      </c>
      <c r="F195" s="140">
        <v>0.17763999999999999</v>
      </c>
      <c r="G195" s="140">
        <v>0.47497</v>
      </c>
      <c r="H195" s="140">
        <v>0.56225000000000003</v>
      </c>
      <c r="I195" s="140">
        <v>0.68265999999999993</v>
      </c>
      <c r="J195" s="140">
        <v>0.70567999999999997</v>
      </c>
      <c r="K195" s="140">
        <v>0.72619</v>
      </c>
      <c r="L195" s="161">
        <f t="shared" si="9"/>
        <v>0.86670999999999998</v>
      </c>
      <c r="M195" s="161">
        <f t="shared" si="9"/>
        <v>0.98380999999999996</v>
      </c>
      <c r="O195" s="163" t="s">
        <v>404</v>
      </c>
      <c r="P195" s="163">
        <v>1990</v>
      </c>
      <c r="Q195" s="164">
        <v>44714.95</v>
      </c>
      <c r="R195" s="164">
        <v>30923.468000000001</v>
      </c>
    </row>
    <row r="196" spans="4:18">
      <c r="D196" s="168" t="s">
        <v>441</v>
      </c>
      <c r="E196" s="140">
        <v>0.50022</v>
      </c>
      <c r="F196" s="140">
        <v>0.51644000000000001</v>
      </c>
      <c r="G196" s="140">
        <v>0.59275</v>
      </c>
      <c r="H196" s="140">
        <v>0.62345000000000006</v>
      </c>
      <c r="I196" s="140">
        <v>0.68235000000000001</v>
      </c>
      <c r="J196" s="140">
        <v>0.69599</v>
      </c>
      <c r="K196" s="140">
        <v>0.70857000000000003</v>
      </c>
      <c r="L196" s="161">
        <f t="shared" si="9"/>
        <v>0.78153000000000006</v>
      </c>
      <c r="M196" s="161">
        <f t="shared" si="9"/>
        <v>0.84233000000000002</v>
      </c>
      <c r="O196" s="163" t="s">
        <v>317</v>
      </c>
      <c r="P196" s="163">
        <v>1990</v>
      </c>
      <c r="Q196" s="164">
        <v>40.573</v>
      </c>
      <c r="R196" s="164">
        <v>7.8579999999999997</v>
      </c>
    </row>
    <row r="197" spans="4:18">
      <c r="D197" s="168" t="s">
        <v>442</v>
      </c>
      <c r="E197" s="140">
        <v>0.65295999999999998</v>
      </c>
      <c r="F197" s="140">
        <v>0.49676999999999999</v>
      </c>
      <c r="G197" s="140">
        <v>0.51897000000000004</v>
      </c>
      <c r="H197" s="140">
        <v>0.58475999999999995</v>
      </c>
      <c r="I197" s="140">
        <v>0.59465000000000001</v>
      </c>
      <c r="J197" s="140">
        <v>0.61487999999999998</v>
      </c>
      <c r="K197" s="140">
        <v>0.63288</v>
      </c>
      <c r="L197" s="161">
        <f t="shared" si="9"/>
        <v>0.67412571428571433</v>
      </c>
      <c r="M197" s="161">
        <f t="shared" si="9"/>
        <v>0.70849714285714294</v>
      </c>
      <c r="O197" s="163" t="s">
        <v>188</v>
      </c>
      <c r="P197" s="163">
        <v>1990</v>
      </c>
      <c r="Q197" s="164">
        <v>18.879000000000001</v>
      </c>
      <c r="R197" s="164">
        <v>5.2350000000000003</v>
      </c>
    </row>
    <row r="198" spans="4:18">
      <c r="D198" s="168" t="s">
        <v>443</v>
      </c>
      <c r="E198" s="140">
        <v>5.8110000000000002E-2</v>
      </c>
      <c r="F198" s="140">
        <v>6.5060000000000007E-2</v>
      </c>
      <c r="G198" s="140">
        <v>0.39200000000000002</v>
      </c>
      <c r="H198" s="140">
        <v>0.45423000000000002</v>
      </c>
      <c r="I198" s="140">
        <v>0.56808000000000003</v>
      </c>
      <c r="J198" s="140">
        <v>0.58794000000000002</v>
      </c>
      <c r="K198" s="140">
        <v>0.60560000000000003</v>
      </c>
      <c r="L198" s="161">
        <f t="shared" si="9"/>
        <v>0.73534571428571427</v>
      </c>
      <c r="M198" s="161">
        <f t="shared" si="9"/>
        <v>0.84346714285714286</v>
      </c>
      <c r="O198" s="163" t="s">
        <v>189</v>
      </c>
      <c r="P198" s="163">
        <v>1990</v>
      </c>
      <c r="Q198" s="164">
        <v>26.484999999999999</v>
      </c>
      <c r="R198" s="164">
        <v>7.0990000000000002</v>
      </c>
    </row>
    <row r="199" spans="4:18">
      <c r="D199" s="140" t="s">
        <v>333</v>
      </c>
      <c r="E199" s="140">
        <v>0.27811999999999998</v>
      </c>
      <c r="F199" s="140">
        <v>0.33415</v>
      </c>
      <c r="G199" s="140">
        <v>0.40494000000000002</v>
      </c>
      <c r="H199" s="140">
        <v>0.47306999999999999</v>
      </c>
      <c r="I199" s="140">
        <v>0.56391999999999998</v>
      </c>
      <c r="J199" s="140">
        <v>0.58234000000000008</v>
      </c>
      <c r="K199" s="140">
        <v>0.59877000000000002</v>
      </c>
      <c r="L199" s="161">
        <f t="shared" si="9"/>
        <v>0.70651285714285716</v>
      </c>
      <c r="M199" s="161">
        <f t="shared" si="9"/>
        <v>0.79629857142857152</v>
      </c>
      <c r="O199" s="163" t="s">
        <v>2</v>
      </c>
      <c r="P199" s="163">
        <v>1995</v>
      </c>
      <c r="Q199" s="164">
        <v>0</v>
      </c>
      <c r="R199" s="164">
        <v>0</v>
      </c>
    </row>
    <row r="200" spans="4:18">
      <c r="D200" s="140" t="s">
        <v>61</v>
      </c>
      <c r="E200" s="140">
        <v>0.29437000000000002</v>
      </c>
      <c r="F200" s="140">
        <v>0.31795000000000001</v>
      </c>
      <c r="G200" s="140">
        <v>0.3659</v>
      </c>
      <c r="H200" s="140">
        <v>0.48083999999999999</v>
      </c>
      <c r="I200" s="140">
        <v>0.54361999999999999</v>
      </c>
      <c r="J200" s="140">
        <v>0.55434000000000005</v>
      </c>
      <c r="K200" s="140">
        <v>0.56422000000000005</v>
      </c>
      <c r="L200" s="161">
        <f t="shared" si="9"/>
        <v>0.6356885714285716</v>
      </c>
      <c r="M200" s="161">
        <f t="shared" si="9"/>
        <v>0.69524571428571447</v>
      </c>
      <c r="O200" s="163" t="s">
        <v>7</v>
      </c>
      <c r="P200" s="163">
        <v>1995</v>
      </c>
      <c r="Q200" s="164">
        <v>12.561999999999999</v>
      </c>
      <c r="R200" s="164">
        <v>4.9390000000000001</v>
      </c>
    </row>
    <row r="201" spans="4:18">
      <c r="D201" s="140" t="s">
        <v>444</v>
      </c>
      <c r="E201" s="140">
        <v>0.37229000000000001</v>
      </c>
      <c r="F201" s="140">
        <v>0.39194000000000001</v>
      </c>
      <c r="G201" s="140">
        <v>0.39868999999999999</v>
      </c>
      <c r="H201" s="140">
        <v>0.45406999999999997</v>
      </c>
      <c r="I201" s="140">
        <v>0.5210499999999999</v>
      </c>
      <c r="J201" s="140">
        <v>0.5378099999999999</v>
      </c>
      <c r="K201" s="140">
        <v>0.55274999999999996</v>
      </c>
      <c r="L201" s="161">
        <f t="shared" si="9"/>
        <v>0.63733285714285715</v>
      </c>
      <c r="M201" s="161">
        <f t="shared" si="9"/>
        <v>0.70781857142857141</v>
      </c>
      <c r="O201" s="163" t="s">
        <v>8</v>
      </c>
      <c r="P201" s="163">
        <v>1995</v>
      </c>
      <c r="Q201" s="164">
        <v>268.77499999999998</v>
      </c>
      <c r="R201" s="164">
        <v>67.626000000000005</v>
      </c>
    </row>
    <row r="202" spans="4:18">
      <c r="D202" s="168" t="s">
        <v>445</v>
      </c>
      <c r="E202" s="140">
        <v>0.15944999999999998</v>
      </c>
      <c r="F202" s="140">
        <v>0.30260000000000004</v>
      </c>
      <c r="G202" s="140">
        <v>0.35618</v>
      </c>
      <c r="H202" s="140">
        <v>0.39768999999999999</v>
      </c>
      <c r="I202" s="140">
        <v>0.44348000000000004</v>
      </c>
      <c r="J202" s="140">
        <v>0.45912000000000003</v>
      </c>
      <c r="K202" s="140">
        <v>0.47300999999999999</v>
      </c>
      <c r="L202" s="161">
        <f t="shared" si="9"/>
        <v>0.53756999999999999</v>
      </c>
      <c r="M202" s="161">
        <f t="shared" si="9"/>
        <v>0.59136999999999995</v>
      </c>
      <c r="O202" s="163" t="s">
        <v>316</v>
      </c>
      <c r="P202" s="163">
        <v>1995</v>
      </c>
      <c r="Q202" s="164">
        <v>34.607999999999997</v>
      </c>
      <c r="R202" s="164">
        <v>12.654</v>
      </c>
    </row>
    <row r="203" spans="4:18">
      <c r="D203" s="168" t="s">
        <v>446</v>
      </c>
      <c r="E203" s="140">
        <v>0.2974</v>
      </c>
      <c r="F203" s="140">
        <v>0.33230999999999999</v>
      </c>
      <c r="G203" s="140">
        <v>0.30599999999999999</v>
      </c>
      <c r="H203" s="140">
        <v>0.34648000000000001</v>
      </c>
      <c r="I203" s="140">
        <v>0.42202999999999996</v>
      </c>
      <c r="J203" s="140">
        <v>0.43623000000000001</v>
      </c>
      <c r="K203" s="140">
        <v>0.44888</v>
      </c>
      <c r="L203" s="161">
        <f t="shared" si="9"/>
        <v>0.53665142857142856</v>
      </c>
      <c r="M203" s="161">
        <f t="shared" si="9"/>
        <v>0.60979428571428573</v>
      </c>
      <c r="O203" s="163" t="s">
        <v>381</v>
      </c>
      <c r="P203" s="163">
        <v>1995</v>
      </c>
      <c r="Q203" s="164">
        <v>1.173</v>
      </c>
      <c r="R203" s="164">
        <v>0.66200000000000003</v>
      </c>
    </row>
    <row r="204" spans="4:18">
      <c r="D204" s="140" t="s">
        <v>186</v>
      </c>
      <c r="E204" s="140">
        <v>0.43335000000000001</v>
      </c>
      <c r="F204" s="140">
        <v>0.42635000000000001</v>
      </c>
      <c r="G204" s="140">
        <v>0.46264</v>
      </c>
      <c r="H204" s="140">
        <v>0.43613999999999997</v>
      </c>
      <c r="I204" s="140">
        <v>0.43376999999999999</v>
      </c>
      <c r="J204" s="140">
        <v>0.44014999999999999</v>
      </c>
      <c r="K204" s="140">
        <v>0.44622000000000001</v>
      </c>
      <c r="L204" s="161">
        <f t="shared" si="9"/>
        <v>0.45486000000000004</v>
      </c>
      <c r="M204" s="161">
        <f t="shared" si="9"/>
        <v>0.46206000000000008</v>
      </c>
      <c r="O204" s="163" t="s">
        <v>14</v>
      </c>
      <c r="P204" s="163">
        <v>1995</v>
      </c>
      <c r="Q204" s="164">
        <v>0</v>
      </c>
      <c r="R204" s="164">
        <v>177.83699999999999</v>
      </c>
    </row>
    <row r="205" spans="4:18">
      <c r="D205" s="168" t="s">
        <v>447</v>
      </c>
      <c r="E205" s="140">
        <v>0.64300000000000002</v>
      </c>
      <c r="F205" s="140">
        <v>0.73175999999999997</v>
      </c>
      <c r="G205" s="140">
        <v>0.27291000000000004</v>
      </c>
      <c r="H205" s="140">
        <v>0.28697</v>
      </c>
      <c r="I205" s="140">
        <v>0.38789999999999997</v>
      </c>
      <c r="J205" s="140">
        <v>0.4012</v>
      </c>
      <c r="K205" s="140">
        <v>0.41304000000000002</v>
      </c>
      <c r="L205" s="161">
        <f t="shared" si="9"/>
        <v>0.52110000000000001</v>
      </c>
      <c r="M205" s="161">
        <f t="shared" si="9"/>
        <v>0.61115000000000008</v>
      </c>
      <c r="O205" s="163" t="s">
        <v>15</v>
      </c>
      <c r="P205" s="163">
        <v>1995</v>
      </c>
      <c r="Q205" s="164">
        <v>6.992</v>
      </c>
      <c r="R205" s="164">
        <v>2.1459999999999999</v>
      </c>
    </row>
    <row r="206" spans="4:18">
      <c r="D206" s="140" t="s">
        <v>51</v>
      </c>
      <c r="E206" s="140">
        <v>0.20824000000000001</v>
      </c>
      <c r="F206" s="140">
        <v>0.25228</v>
      </c>
      <c r="G206" s="140">
        <v>0.33335999999999999</v>
      </c>
      <c r="H206" s="140">
        <v>0.36275999999999997</v>
      </c>
      <c r="I206" s="140">
        <v>0.39533999999999997</v>
      </c>
      <c r="J206" s="140">
        <v>0.40367000000000003</v>
      </c>
      <c r="K206" s="140">
        <v>0.41132999999999997</v>
      </c>
      <c r="L206" s="161">
        <f t="shared" si="9"/>
        <v>0.45296142857142851</v>
      </c>
      <c r="M206" s="161">
        <f t="shared" si="9"/>
        <v>0.48765428571428571</v>
      </c>
      <c r="O206" s="163" t="s">
        <v>18</v>
      </c>
      <c r="P206" s="163">
        <v>1995</v>
      </c>
      <c r="Q206" s="164">
        <v>548.64599999999996</v>
      </c>
      <c r="R206" s="164">
        <v>480.21499999999997</v>
      </c>
    </row>
    <row r="207" spans="4:18">
      <c r="D207" s="140" t="s">
        <v>152</v>
      </c>
      <c r="E207" s="140">
        <v>0.28711000000000003</v>
      </c>
      <c r="F207" s="140">
        <v>0.27986</v>
      </c>
      <c r="G207" s="140">
        <v>0.31852999999999998</v>
      </c>
      <c r="H207" s="140">
        <v>0.30720999999999998</v>
      </c>
      <c r="I207" s="140">
        <v>0.34098000000000001</v>
      </c>
      <c r="J207" s="140">
        <v>0.34887999999999997</v>
      </c>
      <c r="K207" s="140">
        <v>0.35608999999999996</v>
      </c>
      <c r="L207" s="161">
        <f t="shared" si="9"/>
        <v>0.39798714285714282</v>
      </c>
      <c r="M207" s="161">
        <f t="shared" si="9"/>
        <v>0.43290142857142849</v>
      </c>
      <c r="O207" s="163" t="s">
        <v>306</v>
      </c>
      <c r="P207" s="163">
        <v>1995</v>
      </c>
      <c r="Q207" s="164">
        <v>266.108</v>
      </c>
      <c r="R207" s="164">
        <v>248.96</v>
      </c>
    </row>
    <row r="208" spans="4:18">
      <c r="D208" s="168" t="s">
        <v>448</v>
      </c>
      <c r="E208" s="140">
        <v>0.14063999999999999</v>
      </c>
      <c r="F208" s="140">
        <v>0.18811000000000003</v>
      </c>
      <c r="G208" s="140">
        <v>0.22253999999999999</v>
      </c>
      <c r="H208" s="140">
        <v>0.26100000000000001</v>
      </c>
      <c r="I208" s="140">
        <v>0.30155999999999999</v>
      </c>
      <c r="J208" s="140">
        <v>0.31087999999999999</v>
      </c>
      <c r="K208" s="140">
        <v>0.31922</v>
      </c>
      <c r="L208" s="161">
        <f t="shared" si="9"/>
        <v>0.36912285714285714</v>
      </c>
      <c r="M208" s="161">
        <f t="shared" si="9"/>
        <v>0.41070857142857142</v>
      </c>
      <c r="O208" s="163" t="s">
        <v>21</v>
      </c>
      <c r="P208" s="163">
        <v>1995</v>
      </c>
      <c r="Q208" s="164">
        <v>25.512</v>
      </c>
      <c r="R208" s="164">
        <v>5.0010000000000003</v>
      </c>
    </row>
    <row r="209" spans="4:18">
      <c r="D209" s="168" t="s">
        <v>449</v>
      </c>
      <c r="E209" s="140">
        <v>0.20138</v>
      </c>
      <c r="F209" s="140">
        <v>0.21628</v>
      </c>
      <c r="G209" s="140">
        <v>0.23022999999999999</v>
      </c>
      <c r="H209" s="140">
        <v>0.24368000000000001</v>
      </c>
      <c r="I209" s="140">
        <v>0.25756999999999997</v>
      </c>
      <c r="J209" s="140">
        <v>0.26021</v>
      </c>
      <c r="K209" s="140">
        <v>0.26283999999999996</v>
      </c>
      <c r="L209" s="161">
        <f t="shared" si="9"/>
        <v>0.27926285714285709</v>
      </c>
      <c r="M209" s="161">
        <f t="shared" si="9"/>
        <v>0.29294857142857134</v>
      </c>
      <c r="O209" s="163" t="s">
        <v>382</v>
      </c>
      <c r="P209" s="163">
        <v>1995</v>
      </c>
      <c r="Q209" s="164">
        <v>6.1989999999999998</v>
      </c>
      <c r="R209" s="164">
        <v>5.7110000000000003</v>
      </c>
    </row>
    <row r="210" spans="4:18">
      <c r="D210" s="140" t="s">
        <v>65</v>
      </c>
      <c r="E210" s="140">
        <v>0.13066999999999998</v>
      </c>
      <c r="F210" s="140">
        <v>0.14032</v>
      </c>
      <c r="G210" s="140">
        <v>0.14087</v>
      </c>
      <c r="H210" s="140">
        <v>0.17460000000000001</v>
      </c>
      <c r="I210" s="140">
        <v>0.21131</v>
      </c>
      <c r="J210" s="140">
        <v>0.21737999999999999</v>
      </c>
      <c r="K210" s="140">
        <v>0.22284000000000001</v>
      </c>
      <c r="L210" s="161">
        <f t="shared" si="9"/>
        <v>0.26418857142857144</v>
      </c>
      <c r="M210" s="161">
        <f t="shared" si="9"/>
        <v>0.29864571428571429</v>
      </c>
      <c r="O210" s="163" t="s">
        <v>319</v>
      </c>
      <c r="P210" s="163">
        <v>1995</v>
      </c>
      <c r="Q210" s="164">
        <v>24.378</v>
      </c>
      <c r="R210" s="164">
        <v>10.052</v>
      </c>
    </row>
    <row r="211" spans="4:18">
      <c r="D211" s="140" t="s">
        <v>450</v>
      </c>
      <c r="E211" s="140">
        <v>9.7470000000000001E-2</v>
      </c>
      <c r="F211" s="140">
        <v>0.10721</v>
      </c>
      <c r="G211" s="140">
        <v>0.2069</v>
      </c>
      <c r="H211" s="140">
        <v>0.17724999999999999</v>
      </c>
      <c r="I211" s="140">
        <v>0.18544999999999998</v>
      </c>
      <c r="J211" s="140">
        <v>0.19074000000000002</v>
      </c>
      <c r="K211" s="140">
        <v>0.19549</v>
      </c>
      <c r="L211" s="161">
        <f t="shared" ref="L211:M230" si="10">($K211-$H211)/($K$10-$H$10)*(L$10-$K$10)+$H211</f>
        <v>0.21112428571428571</v>
      </c>
      <c r="M211" s="161">
        <f t="shared" si="10"/>
        <v>0.22415285714285715</v>
      </c>
      <c r="O211" s="163" t="s">
        <v>23</v>
      </c>
      <c r="P211" s="163">
        <v>1995</v>
      </c>
      <c r="Q211" s="164">
        <v>164.90100000000001</v>
      </c>
      <c r="R211" s="164">
        <v>35.893999999999998</v>
      </c>
    </row>
    <row r="212" spans="4:18">
      <c r="D212" s="140" t="s">
        <v>451</v>
      </c>
      <c r="E212" s="140">
        <v>9.7709999999999991E-2</v>
      </c>
      <c r="F212" s="140">
        <v>0.12418000000000001</v>
      </c>
      <c r="G212" s="140">
        <v>0.16147999999999998</v>
      </c>
      <c r="H212" s="140">
        <v>0.16794000000000001</v>
      </c>
      <c r="I212" s="140">
        <v>0.18443999999999999</v>
      </c>
      <c r="J212" s="140">
        <v>0.18978</v>
      </c>
      <c r="K212" s="140">
        <v>0.19456999999999999</v>
      </c>
      <c r="L212" s="161">
        <f t="shared" si="10"/>
        <v>0.21739571428571428</v>
      </c>
      <c r="M212" s="161">
        <f t="shared" si="10"/>
        <v>0.23641714285714283</v>
      </c>
      <c r="O212" s="163" t="s">
        <v>24</v>
      </c>
      <c r="P212" s="163">
        <v>1995</v>
      </c>
      <c r="Q212" s="164">
        <v>3.3210000000000002</v>
      </c>
      <c r="R212" s="164">
        <v>3.1150000000000002</v>
      </c>
    </row>
    <row r="213" spans="4:18">
      <c r="D213" s="168" t="s">
        <v>452</v>
      </c>
      <c r="E213" s="140">
        <v>1.1952700000000001</v>
      </c>
      <c r="F213" s="140">
        <v>1.19295</v>
      </c>
      <c r="G213" s="140">
        <v>0.15888999999999998</v>
      </c>
      <c r="H213" s="140">
        <v>0.16325999999999999</v>
      </c>
      <c r="I213" s="140">
        <v>0.17150000000000001</v>
      </c>
      <c r="J213" s="140">
        <v>0.17430000000000001</v>
      </c>
      <c r="K213" s="140">
        <v>0.17693999999999999</v>
      </c>
      <c r="L213" s="161">
        <f t="shared" si="10"/>
        <v>0.18866571428571427</v>
      </c>
      <c r="M213" s="161">
        <f t="shared" si="10"/>
        <v>0.19843714285714284</v>
      </c>
      <c r="O213" s="163" t="s">
        <v>27</v>
      </c>
      <c r="P213" s="163">
        <v>1995</v>
      </c>
      <c r="Q213" s="164">
        <v>53.777999999999999</v>
      </c>
      <c r="R213" s="164">
        <v>15.494</v>
      </c>
    </row>
    <row r="214" spans="4:18">
      <c r="D214" s="140" t="s">
        <v>334</v>
      </c>
      <c r="E214" s="140">
        <v>0.12445000000000001</v>
      </c>
      <c r="F214" s="140">
        <v>0.15045</v>
      </c>
      <c r="G214" s="140">
        <v>0.17512</v>
      </c>
      <c r="H214" s="140">
        <v>0.15378999999999998</v>
      </c>
      <c r="I214" s="140">
        <v>0.15193000000000001</v>
      </c>
      <c r="J214" s="140">
        <v>0.15528999999999998</v>
      </c>
      <c r="K214" s="140">
        <v>0.15836</v>
      </c>
      <c r="L214" s="161">
        <f t="shared" si="10"/>
        <v>0.16227714285714287</v>
      </c>
      <c r="M214" s="161">
        <f t="shared" si="10"/>
        <v>0.16554142857142859</v>
      </c>
      <c r="O214" s="163" t="s">
        <v>301</v>
      </c>
      <c r="P214" s="163">
        <v>1995</v>
      </c>
      <c r="Q214" s="164">
        <v>332.221</v>
      </c>
      <c r="R214" s="164">
        <v>307.61099999999999</v>
      </c>
    </row>
    <row r="215" spans="4:18">
      <c r="D215" s="168" t="s">
        <v>453</v>
      </c>
      <c r="E215" s="140">
        <v>7.2919999999999999E-2</v>
      </c>
      <c r="F215" s="140">
        <v>7.3410000000000003E-2</v>
      </c>
      <c r="G215" s="140">
        <v>7.7709999999999987E-2</v>
      </c>
      <c r="H215" s="140">
        <v>9.4079999999999997E-2</v>
      </c>
      <c r="I215" s="140">
        <v>0.11987</v>
      </c>
      <c r="J215" s="140">
        <v>0.12351999999999999</v>
      </c>
      <c r="K215" s="140">
        <v>0.12678</v>
      </c>
      <c r="L215" s="161">
        <f t="shared" si="10"/>
        <v>0.15480857142857143</v>
      </c>
      <c r="M215" s="161">
        <f t="shared" si="10"/>
        <v>0.17816571428571429</v>
      </c>
      <c r="O215" s="163" t="s">
        <v>29</v>
      </c>
      <c r="P215" s="163">
        <v>1995</v>
      </c>
      <c r="Q215" s="164">
        <v>1.2849999999999999</v>
      </c>
      <c r="R215" s="164">
        <v>0.64200000000000002</v>
      </c>
    </row>
    <row r="216" spans="4:18">
      <c r="D216" s="168" t="s">
        <v>454</v>
      </c>
      <c r="E216" s="140">
        <v>6.0179999999999997E-2</v>
      </c>
      <c r="F216" s="140">
        <v>6.720000000000001E-2</v>
      </c>
      <c r="G216" s="140">
        <v>6.9550000000000001E-2</v>
      </c>
      <c r="H216" s="140">
        <v>7.6079999999999995E-2</v>
      </c>
      <c r="I216" s="140">
        <v>8.362E-2</v>
      </c>
      <c r="J216" s="140">
        <v>8.4769999999999998E-2</v>
      </c>
      <c r="K216" s="140">
        <v>8.5870000000000002E-2</v>
      </c>
      <c r="L216" s="161">
        <f t="shared" si="10"/>
        <v>9.4261428571428579E-2</v>
      </c>
      <c r="M216" s="161">
        <f t="shared" si="10"/>
        <v>0.10125428571428573</v>
      </c>
      <c r="O216" s="163" t="s">
        <v>32</v>
      </c>
      <c r="P216" s="163">
        <v>1995</v>
      </c>
      <c r="Q216" s="164">
        <v>8.3689999999999998</v>
      </c>
      <c r="R216" s="164">
        <v>2.8140000000000001</v>
      </c>
    </row>
    <row r="217" spans="4:18">
      <c r="D217" s="168" t="s">
        <v>455</v>
      </c>
      <c r="E217" s="140">
        <v>4.53E-2</v>
      </c>
      <c r="F217" s="140">
        <v>4.759E-2</v>
      </c>
      <c r="G217" s="140">
        <v>4.3270000000000003E-2</v>
      </c>
      <c r="H217" s="140">
        <v>4.8060000000000005E-2</v>
      </c>
      <c r="I217" s="140">
        <v>6.021E-2</v>
      </c>
      <c r="J217" s="140">
        <v>6.0859999999999997E-2</v>
      </c>
      <c r="K217" s="140">
        <v>6.1490000000000003E-2</v>
      </c>
      <c r="L217" s="161">
        <f t="shared" si="10"/>
        <v>7.3001428571428578E-2</v>
      </c>
      <c r="M217" s="161">
        <f t="shared" si="10"/>
        <v>8.2594285714285703E-2</v>
      </c>
      <c r="O217" s="163" t="s">
        <v>34</v>
      </c>
      <c r="P217" s="163">
        <v>1995</v>
      </c>
      <c r="Q217" s="164">
        <v>1.492</v>
      </c>
      <c r="R217" s="164">
        <v>0.41099999999999998</v>
      </c>
    </row>
    <row r="218" spans="4:18">
      <c r="D218" s="168" t="s">
        <v>456</v>
      </c>
      <c r="E218" s="140">
        <v>2.0379999999999999E-2</v>
      </c>
      <c r="F218" s="140">
        <v>2.2879999999999998E-2</v>
      </c>
      <c r="G218" s="140">
        <v>4.7659999999999994E-2</v>
      </c>
      <c r="H218" s="140">
        <v>5.28E-2</v>
      </c>
      <c r="I218" s="140">
        <v>5.6640000000000003E-2</v>
      </c>
      <c r="J218" s="140">
        <v>5.774E-2</v>
      </c>
      <c r="K218" s="140">
        <v>5.8770000000000003E-2</v>
      </c>
      <c r="L218" s="161">
        <f t="shared" si="10"/>
        <v>6.3887142857142865E-2</v>
      </c>
      <c r="M218" s="161">
        <f t="shared" si="10"/>
        <v>6.8151428571428585E-2</v>
      </c>
      <c r="O218" s="163" t="s">
        <v>35</v>
      </c>
      <c r="P218" s="163">
        <v>1995</v>
      </c>
      <c r="Q218" s="164">
        <v>31.06</v>
      </c>
      <c r="R218" s="164">
        <v>6.9249999999999998</v>
      </c>
    </row>
    <row r="219" spans="4:18">
      <c r="D219" s="140" t="s">
        <v>104</v>
      </c>
      <c r="E219" s="140">
        <v>3.9780000000000003E-2</v>
      </c>
      <c r="F219" s="140">
        <v>4.0159999999999994E-2</v>
      </c>
      <c r="G219" s="140">
        <v>4.2700000000000002E-2</v>
      </c>
      <c r="H219" s="140">
        <v>4.462E-2</v>
      </c>
      <c r="I219" s="140">
        <v>5.5219999999999998E-2</v>
      </c>
      <c r="J219" s="140">
        <v>5.67E-2</v>
      </c>
      <c r="K219" s="140">
        <v>5.8040000000000001E-2</v>
      </c>
      <c r="L219" s="161">
        <f t="shared" si="10"/>
        <v>6.9542857142857142E-2</v>
      </c>
      <c r="M219" s="161">
        <f t="shared" si="10"/>
        <v>7.9128571428571437E-2</v>
      </c>
      <c r="O219" s="163" t="s">
        <v>383</v>
      </c>
      <c r="P219" s="163">
        <v>1995</v>
      </c>
      <c r="Q219" s="164">
        <v>6.9560000000000004</v>
      </c>
      <c r="R219" s="164">
        <v>2.5219999999999998</v>
      </c>
    </row>
    <row r="220" spans="4:18">
      <c r="D220" s="140" t="s">
        <v>335</v>
      </c>
      <c r="E220" s="140">
        <v>1.8339999999999999E-2</v>
      </c>
      <c r="F220" s="140">
        <v>2.017E-2</v>
      </c>
      <c r="G220" s="140">
        <v>9.5549999999999996E-2</v>
      </c>
      <c r="H220" s="140">
        <v>7.468000000000001E-2</v>
      </c>
      <c r="I220" s="140">
        <v>4.6490000000000004E-2</v>
      </c>
      <c r="J220" s="140">
        <v>4.7990000000000005E-2</v>
      </c>
      <c r="K220" s="140">
        <v>4.9329999999999999E-2</v>
      </c>
      <c r="L220" s="161">
        <f t="shared" si="10"/>
        <v>2.7601428571428561E-2</v>
      </c>
      <c r="M220" s="161">
        <f t="shared" si="10"/>
        <v>9.4942857142856912E-3</v>
      </c>
      <c r="O220" s="163" t="s">
        <v>38</v>
      </c>
      <c r="P220" s="163">
        <v>1995</v>
      </c>
      <c r="Q220" s="164">
        <v>14.004</v>
      </c>
      <c r="R220" s="164">
        <v>6.4539999999999997</v>
      </c>
    </row>
    <row r="221" spans="4:18">
      <c r="D221" s="168" t="s">
        <v>457</v>
      </c>
      <c r="E221" s="140">
        <v>5.1380000000000002E-2</v>
      </c>
      <c r="F221" s="140">
        <v>5.3130000000000004E-2</v>
      </c>
      <c r="G221" s="140">
        <v>4.394E-2</v>
      </c>
      <c r="H221" s="140">
        <v>4.4810000000000003E-2</v>
      </c>
      <c r="I221" s="140">
        <v>4.6509999999999996E-2</v>
      </c>
      <c r="J221" s="140">
        <v>4.7030000000000002E-2</v>
      </c>
      <c r="K221" s="140">
        <v>4.7539999999999999E-2</v>
      </c>
      <c r="L221" s="161">
        <f t="shared" si="10"/>
        <v>4.9879999999999994E-2</v>
      </c>
      <c r="M221" s="161">
        <f t="shared" si="10"/>
        <v>5.1829999999999994E-2</v>
      </c>
      <c r="O221" s="163" t="s">
        <v>40</v>
      </c>
      <c r="P221" s="163">
        <v>1995</v>
      </c>
      <c r="Q221" s="164">
        <v>1740.0519999999999</v>
      </c>
      <c r="R221" s="164">
        <v>696.14200000000005</v>
      </c>
    </row>
    <row r="222" spans="4:18">
      <c r="D222" s="168" t="s">
        <v>458</v>
      </c>
      <c r="E222" s="140">
        <v>4.7640000000000002E-2</v>
      </c>
      <c r="F222" s="140">
        <v>5.7829999999999999E-2</v>
      </c>
      <c r="G222" s="140">
        <v>3.866E-2</v>
      </c>
      <c r="H222" s="140">
        <v>3.9490000000000004E-2</v>
      </c>
      <c r="I222" s="140">
        <v>4.0619999999999996E-2</v>
      </c>
      <c r="J222" s="140">
        <v>4.1030000000000004E-2</v>
      </c>
      <c r="K222" s="140">
        <v>4.1439999999999998E-2</v>
      </c>
      <c r="L222" s="161">
        <f t="shared" si="10"/>
        <v>4.3111428571428564E-2</v>
      </c>
      <c r="M222" s="161">
        <f t="shared" si="10"/>
        <v>4.4504285714285705E-2</v>
      </c>
      <c r="O222" s="163" t="s">
        <v>384</v>
      </c>
      <c r="P222" s="163">
        <v>1995</v>
      </c>
      <c r="Q222" s="164">
        <v>23.13</v>
      </c>
      <c r="R222" s="164">
        <v>8.0519999999999996</v>
      </c>
    </row>
    <row r="223" spans="4:18">
      <c r="D223" s="168" t="s">
        <v>459</v>
      </c>
      <c r="E223" s="140">
        <v>2.3900000000000002E-3</v>
      </c>
      <c r="F223" s="140">
        <v>8.0199999999999994E-3</v>
      </c>
      <c r="G223" s="140">
        <v>4.47E-3</v>
      </c>
      <c r="H223" s="140">
        <v>9.0100000000000006E-3</v>
      </c>
      <c r="I223" s="140">
        <v>1.8260000000000002E-2</v>
      </c>
      <c r="J223" s="140">
        <v>1.8749999999999999E-2</v>
      </c>
      <c r="K223" s="140">
        <v>1.9179999999999999E-2</v>
      </c>
      <c r="L223" s="161">
        <f t="shared" si="10"/>
        <v>2.7897142857142856E-2</v>
      </c>
      <c r="M223" s="161">
        <f t="shared" si="10"/>
        <v>3.5161428571428566E-2</v>
      </c>
      <c r="O223" s="163" t="s">
        <v>309</v>
      </c>
      <c r="P223" s="163">
        <v>1995</v>
      </c>
      <c r="Q223" s="164">
        <v>71.277000000000001</v>
      </c>
      <c r="R223" s="164">
        <v>21.834</v>
      </c>
    </row>
    <row r="224" spans="4:18">
      <c r="D224" s="168" t="s">
        <v>460</v>
      </c>
      <c r="E224" s="140">
        <v>1.095E-2</v>
      </c>
      <c r="F224" s="140">
        <v>1.1349999999999999E-2</v>
      </c>
      <c r="G224" s="140">
        <v>1.1599999999999999E-2</v>
      </c>
      <c r="H224" s="140">
        <v>1.188E-2</v>
      </c>
      <c r="I224" s="140">
        <v>1.257E-2</v>
      </c>
      <c r="J224" s="140">
        <v>1.269E-2</v>
      </c>
      <c r="K224" s="140">
        <v>1.282E-2</v>
      </c>
      <c r="L224" s="161">
        <f t="shared" si="10"/>
        <v>1.3625714285714286E-2</v>
      </c>
      <c r="M224" s="161">
        <f t="shared" si="10"/>
        <v>1.4297142857142855E-2</v>
      </c>
      <c r="O224" s="163" t="s">
        <v>42</v>
      </c>
      <c r="P224" s="163">
        <v>1995</v>
      </c>
      <c r="Q224" s="164">
        <v>9.048</v>
      </c>
      <c r="R224" s="164">
        <v>2.8969999999999998</v>
      </c>
    </row>
    <row r="225" spans="4:18">
      <c r="D225" s="168" t="s">
        <v>461</v>
      </c>
      <c r="E225" s="140">
        <v>5.1200000000000004E-3</v>
      </c>
      <c r="F225" s="140">
        <v>6.5599999999999999E-3</v>
      </c>
      <c r="G225" s="140">
        <v>8.4700000000000001E-3</v>
      </c>
      <c r="H225" s="140">
        <v>1.0330000000000001E-2</v>
      </c>
      <c r="I225" s="140">
        <v>1.2240000000000001E-2</v>
      </c>
      <c r="J225" s="140">
        <v>1.2369999999999999E-2</v>
      </c>
      <c r="K225" s="140">
        <v>1.2489999999999999E-2</v>
      </c>
      <c r="L225" s="161">
        <f t="shared" si="10"/>
        <v>1.4341428571428571E-2</v>
      </c>
      <c r="M225" s="161">
        <f t="shared" si="10"/>
        <v>1.5884285714285712E-2</v>
      </c>
      <c r="O225" s="163" t="s">
        <v>43</v>
      </c>
      <c r="P225" s="163">
        <v>1995</v>
      </c>
      <c r="Q225" s="164">
        <v>5.1859999999999999</v>
      </c>
      <c r="R225" s="164">
        <v>1.0780000000000001</v>
      </c>
    </row>
    <row r="226" spans="4:18">
      <c r="D226" s="168" t="s">
        <v>462</v>
      </c>
      <c r="E226" s="140">
        <v>1.33E-3</v>
      </c>
      <c r="F226" s="140">
        <v>1.3600000000000001E-3</v>
      </c>
      <c r="G226" s="140">
        <v>9.6200000000000001E-3</v>
      </c>
      <c r="H226" s="140">
        <v>8.7600000000000004E-3</v>
      </c>
      <c r="I226" s="140">
        <v>8.8699999999999994E-3</v>
      </c>
      <c r="J226" s="140">
        <v>9.130000000000001E-3</v>
      </c>
      <c r="K226" s="140">
        <v>9.3699999999999999E-3</v>
      </c>
      <c r="L226" s="161">
        <f t="shared" si="10"/>
        <v>9.8928571428571425E-3</v>
      </c>
      <c r="M226" s="161">
        <f t="shared" si="10"/>
        <v>1.0328571428571427E-2</v>
      </c>
      <c r="O226" s="163" t="s">
        <v>44</v>
      </c>
      <c r="P226" s="163">
        <v>1995</v>
      </c>
      <c r="Q226" s="164">
        <v>11.75</v>
      </c>
      <c r="R226" s="164">
        <v>2.83</v>
      </c>
    </row>
    <row r="227" spans="4:18">
      <c r="D227" s="168" t="s">
        <v>463</v>
      </c>
      <c r="E227" s="140">
        <v>1.435E-2</v>
      </c>
      <c r="F227" s="140">
        <v>1.068E-2</v>
      </c>
      <c r="G227" s="140">
        <v>1.0970000000000001E-2</v>
      </c>
      <c r="H227" s="140">
        <v>8.4200000000000004E-3</v>
      </c>
      <c r="I227" s="140">
        <v>8.4600000000000005E-3</v>
      </c>
      <c r="J227" s="140">
        <v>8.6999999999999994E-3</v>
      </c>
      <c r="K227" s="140">
        <v>8.9099999999999995E-3</v>
      </c>
      <c r="L227" s="161">
        <f t="shared" si="10"/>
        <v>9.329999999999998E-3</v>
      </c>
      <c r="M227" s="161">
        <f t="shared" si="10"/>
        <v>9.6799999999999976E-3</v>
      </c>
      <c r="O227" s="163" t="s">
        <v>45</v>
      </c>
      <c r="P227" s="163">
        <v>1995</v>
      </c>
      <c r="Q227" s="164">
        <v>30.475000000000001</v>
      </c>
      <c r="R227" s="164">
        <v>11.006</v>
      </c>
    </row>
    <row r="228" spans="4:18">
      <c r="D228" s="168" t="s">
        <v>464</v>
      </c>
      <c r="E228" s="140">
        <v>7.7499999999999999E-3</v>
      </c>
      <c r="F228" s="140">
        <v>8.1899999999999994E-3</v>
      </c>
      <c r="G228" s="140">
        <v>8.3599999999999994E-3</v>
      </c>
      <c r="H228" s="140">
        <v>8.4600000000000005E-3</v>
      </c>
      <c r="I228" s="140">
        <v>8.5000000000000006E-3</v>
      </c>
      <c r="J228" s="140">
        <v>8.5800000000000008E-3</v>
      </c>
      <c r="K228" s="140">
        <v>8.6700000000000006E-3</v>
      </c>
      <c r="L228" s="161">
        <f t="shared" si="10"/>
        <v>8.8500000000000002E-3</v>
      </c>
      <c r="M228" s="161">
        <f t="shared" si="10"/>
        <v>9.0000000000000011E-3</v>
      </c>
      <c r="O228" s="163" t="s">
        <v>48</v>
      </c>
      <c r="P228" s="163">
        <v>1995</v>
      </c>
      <c r="Q228" s="164">
        <v>940.91200000000003</v>
      </c>
      <c r="R228" s="164">
        <v>842.77</v>
      </c>
    </row>
    <row r="229" spans="4:18">
      <c r="D229" s="140" t="s">
        <v>465</v>
      </c>
      <c r="E229" s="140">
        <v>4.9100000000000003E-3</v>
      </c>
      <c r="F229" s="140">
        <v>5.8099999999999992E-3</v>
      </c>
      <c r="G229" s="140">
        <v>6.2100000000000002E-3</v>
      </c>
      <c r="H229" s="140">
        <v>6.7400000000000003E-3</v>
      </c>
      <c r="I229" s="140">
        <v>7.7999999999999996E-3</v>
      </c>
      <c r="J229" s="140">
        <v>7.8799999999999999E-3</v>
      </c>
      <c r="K229" s="140">
        <v>7.9600000000000001E-3</v>
      </c>
      <c r="L229" s="161">
        <f t="shared" si="10"/>
        <v>9.0057142857142853E-3</v>
      </c>
      <c r="M229" s="161">
        <f t="shared" si="10"/>
        <v>9.8771428571428569E-3</v>
      </c>
      <c r="O229" s="163" t="s">
        <v>51</v>
      </c>
      <c r="P229" s="163">
        <v>1995</v>
      </c>
      <c r="Q229" s="164">
        <v>0.94299999999999995</v>
      </c>
      <c r="R229" s="164">
        <v>0.41599999999999998</v>
      </c>
    </row>
    <row r="230" spans="4:18">
      <c r="D230" s="168" t="s">
        <v>466</v>
      </c>
      <c r="E230" s="140">
        <v>4.0300000000000006E-3</v>
      </c>
      <c r="F230" s="140">
        <v>4.6299999999999996E-3</v>
      </c>
      <c r="G230" s="140">
        <v>4.9000000000000007E-3</v>
      </c>
      <c r="H230" s="140">
        <v>5.0400000000000002E-3</v>
      </c>
      <c r="I230" s="140">
        <v>5.11E-3</v>
      </c>
      <c r="J230" s="140">
        <v>5.1799999999999997E-3</v>
      </c>
      <c r="K230" s="140">
        <v>5.2399999999999999E-3</v>
      </c>
      <c r="L230" s="161">
        <f t="shared" si="10"/>
        <v>5.4114285714285714E-3</v>
      </c>
      <c r="M230" s="161">
        <f t="shared" si="10"/>
        <v>5.5542857142857139E-3</v>
      </c>
      <c r="O230" s="163" t="s">
        <v>54</v>
      </c>
      <c r="P230" s="163">
        <v>1995</v>
      </c>
      <c r="Q230" s="164">
        <v>2.3849999999999998</v>
      </c>
      <c r="R230" s="164">
        <v>1.153</v>
      </c>
    </row>
    <row r="231" spans="4:18">
      <c r="D231" s="140" t="s">
        <v>336</v>
      </c>
      <c r="E231" s="140">
        <v>2.7599999999999999E-3</v>
      </c>
      <c r="F231" s="140">
        <v>3.2000000000000002E-3</v>
      </c>
      <c r="G231" s="140">
        <v>3.5999999999999999E-3</v>
      </c>
      <c r="H231" s="140">
        <v>3.98E-3</v>
      </c>
      <c r="I231" s="140">
        <v>4.4299999999999999E-3</v>
      </c>
      <c r="J231" s="140">
        <v>4.5100000000000001E-3</v>
      </c>
      <c r="K231" s="140">
        <v>4.5700000000000003E-3</v>
      </c>
      <c r="L231" s="161">
        <f t="shared" ref="L231:M239" si="11">($K231-$H231)/($K$10-$H$10)*(L$10-$K$10)+$H231</f>
        <v>5.0757142857142858E-3</v>
      </c>
      <c r="M231" s="161">
        <f t="shared" si="11"/>
        <v>5.4971428571428584E-3</v>
      </c>
      <c r="O231" s="163" t="s">
        <v>55</v>
      </c>
      <c r="P231" s="163">
        <v>1995</v>
      </c>
      <c r="Q231" s="164">
        <v>7.2869999999999999</v>
      </c>
      <c r="R231" s="164">
        <v>2.6829999999999998</v>
      </c>
    </row>
    <row r="232" spans="4:18">
      <c r="D232" s="168" t="s">
        <v>467</v>
      </c>
      <c r="E232" s="140">
        <v>3.7599999999999999E-3</v>
      </c>
      <c r="F232" s="140">
        <v>3.0800000000000003E-3</v>
      </c>
      <c r="G232" s="140">
        <v>3.1099999999999999E-3</v>
      </c>
      <c r="H232" s="140">
        <v>3.1700000000000001E-3</v>
      </c>
      <c r="I232" s="140">
        <v>3.2000000000000002E-3</v>
      </c>
      <c r="J232" s="140">
        <v>3.2400000000000003E-3</v>
      </c>
      <c r="K232" s="140">
        <v>3.2699999999999999E-3</v>
      </c>
      <c r="L232" s="161">
        <f t="shared" si="11"/>
        <v>3.3557142857142857E-3</v>
      </c>
      <c r="M232" s="161">
        <f t="shared" si="11"/>
        <v>3.4271428571428569E-3</v>
      </c>
      <c r="O232" s="163" t="s">
        <v>56</v>
      </c>
      <c r="P232" s="163">
        <v>1995</v>
      </c>
      <c r="Q232" s="164">
        <v>184.358</v>
      </c>
      <c r="R232" s="164">
        <v>82.597999999999999</v>
      </c>
    </row>
    <row r="233" spans="4:18">
      <c r="D233" s="140" t="s">
        <v>337</v>
      </c>
      <c r="E233" s="140">
        <v>1.16E-3</v>
      </c>
      <c r="F233" s="140">
        <v>1.2700000000000001E-3</v>
      </c>
      <c r="G233" s="140">
        <v>1.3700000000000001E-3</v>
      </c>
      <c r="H233" s="140">
        <v>1.34E-3</v>
      </c>
      <c r="I233" s="140">
        <v>1.3600000000000001E-3</v>
      </c>
      <c r="J233" s="140">
        <v>1.3799999999999999E-3</v>
      </c>
      <c r="K233" s="140">
        <v>1.39E-3</v>
      </c>
      <c r="L233" s="161">
        <f t="shared" si="11"/>
        <v>1.4328571428571428E-3</v>
      </c>
      <c r="M233" s="161">
        <f t="shared" si="11"/>
        <v>1.4685714285714285E-3</v>
      </c>
      <c r="O233" s="163" t="s">
        <v>58</v>
      </c>
      <c r="P233" s="163">
        <v>1995</v>
      </c>
      <c r="Q233" s="164">
        <v>3012.1170000000002</v>
      </c>
      <c r="R233" s="164">
        <v>936.56799999999998</v>
      </c>
    </row>
    <row r="234" spans="4:18">
      <c r="D234" s="140" t="s">
        <v>338</v>
      </c>
      <c r="E234" s="140">
        <v>9.8999999999999999E-4</v>
      </c>
      <c r="F234" s="140">
        <v>1.08E-3</v>
      </c>
      <c r="G234" s="140">
        <v>1.16E-3</v>
      </c>
      <c r="H234" s="140">
        <v>1.1999999999999999E-3</v>
      </c>
      <c r="I234" s="140">
        <v>1.2900000000000001E-3</v>
      </c>
      <c r="J234" s="140">
        <v>1.31E-3</v>
      </c>
      <c r="K234" s="140">
        <v>1.32E-3</v>
      </c>
      <c r="L234" s="161">
        <f t="shared" si="11"/>
        <v>1.4228571428571428E-3</v>
      </c>
      <c r="M234" s="161">
        <f t="shared" si="11"/>
        <v>1.5085714285714286E-3</v>
      </c>
      <c r="O234" s="163" t="s">
        <v>60</v>
      </c>
      <c r="P234" s="163">
        <v>1995</v>
      </c>
      <c r="Q234" s="164">
        <v>316.11700000000002</v>
      </c>
      <c r="R234" s="164">
        <v>115.509</v>
      </c>
    </row>
    <row r="235" spans="4:18">
      <c r="D235" s="168" t="s">
        <v>468</v>
      </c>
      <c r="E235" s="140">
        <v>3.5999999999999997E-4</v>
      </c>
      <c r="F235" s="140">
        <v>3.6999999999999999E-4</v>
      </c>
      <c r="G235" s="140">
        <v>3.6999999999999999E-4</v>
      </c>
      <c r="H235" s="140">
        <v>3.5999999999999997E-4</v>
      </c>
      <c r="I235" s="140">
        <v>3.5999999999999997E-4</v>
      </c>
      <c r="J235" s="140">
        <v>3.6999999999999999E-4</v>
      </c>
      <c r="K235" s="140">
        <v>3.6999999999999999E-4</v>
      </c>
      <c r="L235" s="161">
        <f t="shared" si="11"/>
        <v>3.7857142857142858E-4</v>
      </c>
      <c r="M235" s="161">
        <f t="shared" si="11"/>
        <v>3.8571428571428573E-4</v>
      </c>
      <c r="O235" s="163" t="s">
        <v>61</v>
      </c>
      <c r="P235" s="163">
        <v>1995</v>
      </c>
      <c r="Q235" s="164">
        <v>0.66</v>
      </c>
      <c r="R235" s="164">
        <v>0.28899999999999998</v>
      </c>
    </row>
    <row r="236" spans="4:18">
      <c r="D236" s="168" t="s">
        <v>469</v>
      </c>
      <c r="E236" s="140">
        <v>8.9999999999999992E-5</v>
      </c>
      <c r="F236" s="140">
        <v>8.9999999999999992E-5</v>
      </c>
      <c r="G236" s="140">
        <v>8.9999999999999992E-5</v>
      </c>
      <c r="H236" s="140">
        <v>8.9999999999999992E-5</v>
      </c>
      <c r="I236" s="140">
        <v>8.9999999999999992E-5</v>
      </c>
      <c r="J236" s="140">
        <v>8.9999999999999992E-5</v>
      </c>
      <c r="K236" s="140">
        <v>8.9999999999999992E-5</v>
      </c>
      <c r="L236" s="161">
        <f t="shared" si="11"/>
        <v>8.9999999999999992E-5</v>
      </c>
      <c r="M236" s="161">
        <f t="shared" si="11"/>
        <v>8.9999999999999992E-5</v>
      </c>
      <c r="O236" s="163" t="s">
        <v>385</v>
      </c>
      <c r="P236" s="163">
        <v>1995</v>
      </c>
      <c r="Q236" s="164">
        <v>32.942</v>
      </c>
      <c r="R236" s="164">
        <v>12.119</v>
      </c>
    </row>
    <row r="237" spans="4:18">
      <c r="D237" s="171" t="s">
        <v>486</v>
      </c>
      <c r="E237" s="171"/>
      <c r="F237" s="171"/>
      <c r="G237" s="171"/>
      <c r="H237" s="171"/>
      <c r="I237" s="171"/>
      <c r="J237" s="171"/>
      <c r="K237" s="173">
        <f>K11-'INDC Analysis'!$C$5</f>
        <v>14.570519999957469</v>
      </c>
      <c r="L237" s="171"/>
      <c r="M237" s="171"/>
      <c r="O237" s="163" t="s">
        <v>386</v>
      </c>
      <c r="P237" s="163">
        <v>1995</v>
      </c>
      <c r="Q237" s="164">
        <v>12.826000000000001</v>
      </c>
      <c r="R237" s="164">
        <v>4.4269999999999996</v>
      </c>
    </row>
    <row r="238" spans="4:18">
      <c r="D238" s="172" t="s">
        <v>399</v>
      </c>
      <c r="E238" s="172">
        <f>E93/2</f>
        <v>40.972695000000002</v>
      </c>
      <c r="F238" s="172">
        <f t="shared" ref="F238:K238" si="12">F93/2</f>
        <v>29.293924999999998</v>
      </c>
      <c r="G238" s="172">
        <f t="shared" si="12"/>
        <v>28.763325000000002</v>
      </c>
      <c r="H238" s="172">
        <f t="shared" si="12"/>
        <v>19.637944999999998</v>
      </c>
      <c r="I238" s="172">
        <f t="shared" si="12"/>
        <v>34.274949999999997</v>
      </c>
      <c r="J238" s="172">
        <f t="shared" si="12"/>
        <v>35.200404999999996</v>
      </c>
      <c r="K238" s="172">
        <f t="shared" si="12"/>
        <v>36.029429999999998</v>
      </c>
      <c r="L238" s="170">
        <f t="shared" si="11"/>
        <v>50.079274285714277</v>
      </c>
      <c r="M238" s="170">
        <f t="shared" si="11"/>
        <v>61.787477857142846</v>
      </c>
      <c r="O238" s="163" t="s">
        <v>335</v>
      </c>
      <c r="P238" s="163">
        <v>1995</v>
      </c>
      <c r="Q238" s="164">
        <v>0</v>
      </c>
      <c r="R238" s="164">
        <v>0</v>
      </c>
    </row>
    <row r="239" spans="4:18">
      <c r="D239" s="172" t="s">
        <v>130</v>
      </c>
      <c r="E239" s="172">
        <f>E93/2</f>
        <v>40.972695000000002</v>
      </c>
      <c r="F239" s="172">
        <f t="shared" ref="F239:K239" si="13">F93/2</f>
        <v>29.293924999999998</v>
      </c>
      <c r="G239" s="172">
        <f t="shared" si="13"/>
        <v>28.763325000000002</v>
      </c>
      <c r="H239" s="172">
        <f t="shared" si="13"/>
        <v>19.637944999999998</v>
      </c>
      <c r="I239" s="172">
        <f t="shared" si="13"/>
        <v>34.274949999999997</v>
      </c>
      <c r="J239" s="172">
        <f t="shared" si="13"/>
        <v>35.200404999999996</v>
      </c>
      <c r="K239" s="172">
        <f t="shared" si="13"/>
        <v>36.029429999999998</v>
      </c>
      <c r="L239" s="170">
        <f t="shared" si="11"/>
        <v>50.079274285714277</v>
      </c>
      <c r="M239" s="170">
        <f t="shared" si="11"/>
        <v>61.787477857142846</v>
      </c>
      <c r="O239" s="163" t="s">
        <v>63</v>
      </c>
      <c r="P239" s="163">
        <v>1995</v>
      </c>
      <c r="Q239" s="164">
        <v>29.547999999999998</v>
      </c>
      <c r="R239" s="164">
        <v>12.846</v>
      </c>
    </row>
    <row r="240" spans="4:18">
      <c r="O240" s="163" t="s">
        <v>387</v>
      </c>
      <c r="P240" s="163">
        <v>1995</v>
      </c>
      <c r="Q240" s="164">
        <v>42.145000000000003</v>
      </c>
      <c r="R240" s="164">
        <v>14.638999999999999</v>
      </c>
    </row>
    <row r="241" spans="15:18">
      <c r="O241" s="163" t="s">
        <v>320</v>
      </c>
      <c r="P241" s="163">
        <v>1995</v>
      </c>
      <c r="Q241" s="164">
        <v>58.564999999999998</v>
      </c>
      <c r="R241" s="164">
        <v>30.834</v>
      </c>
    </row>
    <row r="242" spans="15:18">
      <c r="O242" s="163" t="s">
        <v>314</v>
      </c>
      <c r="P242" s="163">
        <v>1995</v>
      </c>
      <c r="Q242" s="164">
        <v>99.504000000000005</v>
      </c>
      <c r="R242" s="164">
        <v>26.731999999999999</v>
      </c>
    </row>
    <row r="243" spans="15:18">
      <c r="O243" s="163" t="s">
        <v>330</v>
      </c>
      <c r="P243" s="163">
        <v>1995</v>
      </c>
      <c r="Q243" s="164">
        <v>16.052</v>
      </c>
      <c r="R243" s="164">
        <v>12.022</v>
      </c>
    </row>
    <row r="244" spans="15:18">
      <c r="O244" s="163" t="s">
        <v>300</v>
      </c>
      <c r="P244" s="163">
        <v>1995</v>
      </c>
      <c r="Q244" s="164">
        <v>197.18100000000001</v>
      </c>
      <c r="R244" s="164">
        <v>102.694</v>
      </c>
    </row>
    <row r="245" spans="15:18">
      <c r="O245" s="163" t="s">
        <v>313</v>
      </c>
      <c r="P245" s="163">
        <v>1995</v>
      </c>
      <c r="Q245" s="164">
        <v>191.91</v>
      </c>
      <c r="R245" s="164">
        <v>213.309</v>
      </c>
    </row>
    <row r="246" spans="15:18">
      <c r="O246" s="163" t="s">
        <v>64</v>
      </c>
      <c r="P246" s="163">
        <v>1995</v>
      </c>
      <c r="Q246" s="164">
        <v>1.5369999999999999</v>
      </c>
      <c r="R246" s="164">
        <v>0.626</v>
      </c>
    </row>
    <row r="247" spans="15:18">
      <c r="O247" s="163" t="s">
        <v>65</v>
      </c>
      <c r="P247" s="163">
        <v>1995</v>
      </c>
      <c r="Q247" s="164">
        <v>0.51</v>
      </c>
      <c r="R247" s="164">
        <v>0.30599999999999999</v>
      </c>
    </row>
    <row r="248" spans="15:18">
      <c r="O248" s="163" t="s">
        <v>66</v>
      </c>
      <c r="P248" s="163">
        <v>1995</v>
      </c>
      <c r="Q248" s="164">
        <v>49.414999999999999</v>
      </c>
      <c r="R248" s="164">
        <v>20.460999999999999</v>
      </c>
    </row>
    <row r="249" spans="15:18">
      <c r="O249" s="163" t="s">
        <v>68</v>
      </c>
      <c r="P249" s="163">
        <v>1995</v>
      </c>
      <c r="Q249" s="164">
        <v>88.391999999999996</v>
      </c>
      <c r="R249" s="164">
        <v>31.032</v>
      </c>
    </row>
    <row r="250" spans="15:18">
      <c r="O250" s="163" t="s">
        <v>294</v>
      </c>
      <c r="P250" s="163">
        <v>1995</v>
      </c>
      <c r="Q250" s="164">
        <v>401.05200000000002</v>
      </c>
      <c r="R250" s="164">
        <v>58.533000000000001</v>
      </c>
    </row>
    <row r="251" spans="15:18">
      <c r="O251" s="163" t="s">
        <v>329</v>
      </c>
      <c r="P251" s="163">
        <v>1995</v>
      </c>
      <c r="Q251" s="164">
        <v>32.122999999999998</v>
      </c>
      <c r="R251" s="164">
        <v>13.093</v>
      </c>
    </row>
    <row r="252" spans="15:18">
      <c r="O252" s="163" t="s">
        <v>70</v>
      </c>
      <c r="P252" s="163">
        <v>1995</v>
      </c>
      <c r="Q252" s="164">
        <v>0.79700000000000004</v>
      </c>
      <c r="R252" s="164">
        <v>0.3</v>
      </c>
    </row>
    <row r="253" spans="15:18">
      <c r="O253" s="163" t="s">
        <v>73</v>
      </c>
      <c r="P253" s="163">
        <v>1995</v>
      </c>
      <c r="Q253" s="164">
        <v>4.9009999999999998</v>
      </c>
      <c r="R253" s="164">
        <v>0.83299999999999996</v>
      </c>
    </row>
    <row r="254" spans="15:18">
      <c r="O254" s="163" t="s">
        <v>322</v>
      </c>
      <c r="P254" s="163">
        <v>1995</v>
      </c>
      <c r="Q254" s="164">
        <v>15.031000000000001</v>
      </c>
      <c r="R254" s="164">
        <v>7.1760000000000002</v>
      </c>
    </row>
    <row r="255" spans="15:18">
      <c r="O255" s="163" t="s">
        <v>74</v>
      </c>
      <c r="P255" s="163">
        <v>1995</v>
      </c>
      <c r="Q255" s="164">
        <v>32.944000000000003</v>
      </c>
      <c r="R255" s="164">
        <v>7.27</v>
      </c>
    </row>
    <row r="256" spans="15:18">
      <c r="O256" s="163" t="s">
        <v>388</v>
      </c>
      <c r="P256" s="163">
        <v>1995</v>
      </c>
      <c r="Q256" s="164">
        <v>11435.132</v>
      </c>
      <c r="R256" s="164">
        <v>10649.462</v>
      </c>
    </row>
    <row r="257" spans="15:18">
      <c r="O257" s="163" t="s">
        <v>75</v>
      </c>
      <c r="P257" s="163">
        <v>1995</v>
      </c>
      <c r="Q257" s="164">
        <v>12723.643</v>
      </c>
      <c r="R257" s="164">
        <v>11246.377</v>
      </c>
    </row>
    <row r="258" spans="15:18">
      <c r="O258" s="163" t="s">
        <v>331</v>
      </c>
      <c r="P258" s="163">
        <v>1995</v>
      </c>
      <c r="Q258" s="164">
        <v>4.71</v>
      </c>
      <c r="R258" s="164">
        <v>2.4020000000000001</v>
      </c>
    </row>
    <row r="259" spans="15:18">
      <c r="O259" s="163" t="s">
        <v>308</v>
      </c>
      <c r="P259" s="163">
        <v>1995</v>
      </c>
      <c r="Q259" s="164">
        <v>139.459</v>
      </c>
      <c r="R259" s="164">
        <v>140.42500000000001</v>
      </c>
    </row>
    <row r="260" spans="15:18">
      <c r="O260" s="163" t="s">
        <v>287</v>
      </c>
      <c r="P260" s="163">
        <v>1995</v>
      </c>
      <c r="Q260" s="164">
        <v>1835.249</v>
      </c>
      <c r="R260" s="164">
        <v>1758.875</v>
      </c>
    </row>
    <row r="261" spans="15:18">
      <c r="O261" s="163" t="s">
        <v>78</v>
      </c>
      <c r="P261" s="163">
        <v>1995</v>
      </c>
      <c r="Q261" s="164">
        <v>21.094999999999999</v>
      </c>
      <c r="R261" s="164">
        <v>7.8490000000000002</v>
      </c>
    </row>
    <row r="262" spans="15:18">
      <c r="O262" s="163" t="s">
        <v>389</v>
      </c>
      <c r="P262" s="163">
        <v>1995</v>
      </c>
      <c r="Q262" s="164">
        <v>1.5429999999999999</v>
      </c>
      <c r="R262" s="164">
        <v>0.432</v>
      </c>
    </row>
    <row r="263" spans="15:18">
      <c r="O263" s="163" t="s">
        <v>82</v>
      </c>
      <c r="P263" s="163">
        <v>1995</v>
      </c>
      <c r="Q263" s="164">
        <v>10.879</v>
      </c>
      <c r="R263" s="164">
        <v>3.391</v>
      </c>
    </row>
    <row r="264" spans="15:18">
      <c r="O264" s="163" t="s">
        <v>284</v>
      </c>
      <c r="P264" s="163">
        <v>1995</v>
      </c>
      <c r="Q264" s="164">
        <v>2764.1950000000002</v>
      </c>
      <c r="R264" s="164">
        <v>2527.0569999999998</v>
      </c>
    </row>
    <row r="265" spans="15:18">
      <c r="O265" s="163" t="s">
        <v>84</v>
      </c>
      <c r="P265" s="163">
        <v>1995</v>
      </c>
      <c r="Q265" s="164">
        <v>34.125999999999998</v>
      </c>
      <c r="R265" s="164">
        <v>6.7939999999999996</v>
      </c>
    </row>
    <row r="266" spans="15:18">
      <c r="O266" s="163" t="s">
        <v>304</v>
      </c>
      <c r="P266" s="163">
        <v>1995</v>
      </c>
      <c r="Q266" s="164">
        <v>227.851</v>
      </c>
      <c r="R266" s="164">
        <v>170.89400000000001</v>
      </c>
    </row>
    <row r="267" spans="15:18">
      <c r="O267" s="163" t="s">
        <v>86</v>
      </c>
      <c r="P267" s="163">
        <v>1995</v>
      </c>
      <c r="Q267" s="164">
        <v>0.754</v>
      </c>
      <c r="R267" s="164">
        <v>0.42799999999999999</v>
      </c>
    </row>
    <row r="268" spans="15:18">
      <c r="O268" s="163" t="s">
        <v>87</v>
      </c>
      <c r="P268" s="163">
        <v>1995</v>
      </c>
      <c r="Q268" s="164">
        <v>58.268000000000001</v>
      </c>
      <c r="R268" s="164">
        <v>19.312000000000001</v>
      </c>
    </row>
    <row r="269" spans="15:18">
      <c r="O269" s="163" t="s">
        <v>88</v>
      </c>
      <c r="P269" s="163">
        <v>1995</v>
      </c>
      <c r="Q269" s="164">
        <v>8.2200000000000006</v>
      </c>
      <c r="R269" s="164">
        <v>2.0830000000000002</v>
      </c>
    </row>
    <row r="270" spans="15:18">
      <c r="O270" s="163" t="s">
        <v>390</v>
      </c>
      <c r="P270" s="163">
        <v>1995</v>
      </c>
      <c r="Q270" s="164">
        <v>1.86</v>
      </c>
      <c r="R270" s="164">
        <v>0.59099999999999997</v>
      </c>
    </row>
    <row r="271" spans="15:18">
      <c r="O271" s="163" t="s">
        <v>90</v>
      </c>
      <c r="P271" s="163">
        <v>1995</v>
      </c>
      <c r="Q271" s="164">
        <v>3.3010000000000002</v>
      </c>
      <c r="R271" s="164">
        <v>0.69599999999999995</v>
      </c>
    </row>
    <row r="272" spans="15:18">
      <c r="O272" s="163" t="s">
        <v>91</v>
      </c>
      <c r="P272" s="163">
        <v>1995</v>
      </c>
      <c r="Q272" s="164">
        <v>0</v>
      </c>
      <c r="R272" s="164">
        <v>0</v>
      </c>
    </row>
    <row r="273" spans="15:18">
      <c r="O273" s="163" t="s">
        <v>92</v>
      </c>
      <c r="P273" s="163">
        <v>1995</v>
      </c>
      <c r="Q273" s="164">
        <v>18.701000000000001</v>
      </c>
      <c r="R273" s="164">
        <v>6.6349999999999998</v>
      </c>
    </row>
    <row r="274" spans="15:18">
      <c r="O274" s="163" t="s">
        <v>311</v>
      </c>
      <c r="P274" s="163">
        <v>1995</v>
      </c>
      <c r="Q274" s="164">
        <v>155.91200000000001</v>
      </c>
      <c r="R274" s="164">
        <v>78.507999999999996</v>
      </c>
    </row>
    <row r="275" spans="15:18">
      <c r="O275" s="163" t="s">
        <v>93</v>
      </c>
      <c r="P275" s="163">
        <v>1995</v>
      </c>
      <c r="Q275" s="164">
        <v>7.399</v>
      </c>
      <c r="R275" s="164">
        <v>10.714</v>
      </c>
    </row>
    <row r="276" spans="15:18">
      <c r="O276" s="163" t="s">
        <v>95</v>
      </c>
      <c r="P276" s="163">
        <v>1995</v>
      </c>
      <c r="Q276" s="164">
        <v>1977.7339999999999</v>
      </c>
      <c r="R276" s="164">
        <v>448.72199999999998</v>
      </c>
    </row>
    <row r="277" spans="15:18">
      <c r="O277" s="163" t="s">
        <v>96</v>
      </c>
      <c r="P277" s="163">
        <v>1995</v>
      </c>
      <c r="Q277" s="164">
        <v>1120.384</v>
      </c>
      <c r="R277" s="164">
        <v>219.16499999999999</v>
      </c>
    </row>
    <row r="278" spans="15:18">
      <c r="O278" s="163" t="s">
        <v>391</v>
      </c>
      <c r="P278" s="163">
        <v>1995</v>
      </c>
      <c r="Q278" s="164">
        <v>578.101</v>
      </c>
      <c r="R278" s="164">
        <v>119.979</v>
      </c>
    </row>
    <row r="279" spans="15:18">
      <c r="O279" s="163" t="s">
        <v>299</v>
      </c>
      <c r="P279" s="163">
        <v>1995</v>
      </c>
      <c r="Q279" s="164">
        <v>129.37299999999999</v>
      </c>
      <c r="R279" s="164">
        <v>22.507000000000001</v>
      </c>
    </row>
    <row r="280" spans="15:18">
      <c r="O280" s="163" t="s">
        <v>312</v>
      </c>
      <c r="P280" s="163">
        <v>1995</v>
      </c>
      <c r="Q280" s="164">
        <v>99.022000000000006</v>
      </c>
      <c r="R280" s="164">
        <v>104.81</v>
      </c>
    </row>
    <row r="281" spans="15:18">
      <c r="O281" s="163" t="s">
        <v>97</v>
      </c>
      <c r="P281" s="163">
        <v>1995</v>
      </c>
      <c r="Q281" s="164">
        <v>125.039</v>
      </c>
      <c r="R281" s="164">
        <v>98.406999999999996</v>
      </c>
    </row>
    <row r="282" spans="15:18">
      <c r="O282" s="163" t="s">
        <v>289</v>
      </c>
      <c r="P282" s="163">
        <v>1995</v>
      </c>
      <c r="Q282" s="164">
        <v>1860.558</v>
      </c>
      <c r="R282" s="164">
        <v>1602.1610000000001</v>
      </c>
    </row>
    <row r="283" spans="15:18">
      <c r="O283" s="163" t="s">
        <v>326</v>
      </c>
      <c r="P283" s="163">
        <v>1995</v>
      </c>
      <c r="Q283" s="164">
        <v>21.437000000000001</v>
      </c>
      <c r="R283" s="164">
        <v>0</v>
      </c>
    </row>
    <row r="284" spans="15:18">
      <c r="O284" s="163" t="s">
        <v>99</v>
      </c>
      <c r="P284" s="163">
        <v>1995</v>
      </c>
      <c r="Q284" s="164">
        <v>3916.7310000000002</v>
      </c>
      <c r="R284" s="164">
        <v>4132.1809999999996</v>
      </c>
    </row>
    <row r="285" spans="15:18">
      <c r="O285" s="163" t="s">
        <v>100</v>
      </c>
      <c r="P285" s="163">
        <v>1995</v>
      </c>
      <c r="Q285" s="164">
        <v>31.530999999999999</v>
      </c>
      <c r="R285" s="164">
        <v>7.8940000000000001</v>
      </c>
    </row>
    <row r="286" spans="15:18">
      <c r="O286" s="163" t="s">
        <v>101</v>
      </c>
      <c r="P286" s="163">
        <v>1995</v>
      </c>
      <c r="Q286" s="164">
        <v>127.768</v>
      </c>
      <c r="R286" s="164">
        <v>30.85</v>
      </c>
    </row>
    <row r="287" spans="15:18">
      <c r="O287" s="163" t="s">
        <v>103</v>
      </c>
      <c r="P287" s="163">
        <v>1995</v>
      </c>
      <c r="Q287" s="164">
        <v>60.274000000000001</v>
      </c>
      <c r="R287" s="164">
        <v>14.089</v>
      </c>
    </row>
    <row r="288" spans="15:18">
      <c r="O288" s="163" t="s">
        <v>104</v>
      </c>
      <c r="P288" s="163">
        <v>1995</v>
      </c>
      <c r="Q288" s="164">
        <v>0.11</v>
      </c>
      <c r="R288" s="164">
        <v>7.1999999999999995E-2</v>
      </c>
    </row>
    <row r="289" spans="15:18">
      <c r="O289" s="163" t="s">
        <v>392</v>
      </c>
      <c r="P289" s="163">
        <v>1995</v>
      </c>
      <c r="Q289" s="164">
        <v>0</v>
      </c>
      <c r="R289" s="164">
        <v>0</v>
      </c>
    </row>
    <row r="290" spans="15:18">
      <c r="O290" s="163" t="s">
        <v>393</v>
      </c>
      <c r="P290" s="163">
        <v>1995</v>
      </c>
      <c r="Q290" s="164">
        <v>757.49</v>
      </c>
      <c r="R290" s="164">
        <v>553.32899999999995</v>
      </c>
    </row>
    <row r="291" spans="15:18">
      <c r="O291" s="163" t="s">
        <v>305</v>
      </c>
      <c r="P291" s="163">
        <v>1995</v>
      </c>
      <c r="Q291" s="164">
        <v>129.803</v>
      </c>
      <c r="R291" s="164">
        <v>49.546999999999997</v>
      </c>
    </row>
    <row r="292" spans="15:18">
      <c r="O292" s="163" t="s">
        <v>106</v>
      </c>
      <c r="P292" s="163">
        <v>1995</v>
      </c>
      <c r="Q292" s="164">
        <v>7.7359999999999998</v>
      </c>
      <c r="R292" s="164">
        <v>1.5549999999999999</v>
      </c>
    </row>
    <row r="293" spans="15:18">
      <c r="O293" s="163" t="s">
        <v>107</v>
      </c>
      <c r="P293" s="163">
        <v>1995</v>
      </c>
      <c r="Q293" s="164">
        <v>9.2949999999999999</v>
      </c>
      <c r="R293" s="164">
        <v>1.498</v>
      </c>
    </row>
    <row r="294" spans="15:18">
      <c r="O294" s="163" t="s">
        <v>327</v>
      </c>
      <c r="P294" s="163">
        <v>1995</v>
      </c>
      <c r="Q294" s="164">
        <v>20.228000000000002</v>
      </c>
      <c r="R294" s="164">
        <v>8.2149999999999999</v>
      </c>
    </row>
    <row r="295" spans="15:18">
      <c r="O295" s="163" t="s">
        <v>108</v>
      </c>
      <c r="P295" s="163">
        <v>1995</v>
      </c>
      <c r="Q295" s="164">
        <v>37.170999999999999</v>
      </c>
      <c r="R295" s="164">
        <v>16.190999999999999</v>
      </c>
    </row>
    <row r="296" spans="15:18">
      <c r="O296" s="163" t="s">
        <v>109</v>
      </c>
      <c r="P296" s="163">
        <v>1995</v>
      </c>
      <c r="Q296" s="164">
        <v>2.5830000000000002</v>
      </c>
      <c r="R296" s="164">
        <v>1.0089999999999999</v>
      </c>
    </row>
    <row r="297" spans="15:18">
      <c r="O297" s="163" t="s">
        <v>110</v>
      </c>
      <c r="P297" s="163">
        <v>1995</v>
      </c>
      <c r="Q297" s="164">
        <v>0.29499999999999998</v>
      </c>
      <c r="R297" s="164">
        <v>0.104</v>
      </c>
    </row>
    <row r="298" spans="15:18">
      <c r="O298" s="163" t="s">
        <v>394</v>
      </c>
      <c r="P298" s="163">
        <v>1995</v>
      </c>
      <c r="Q298" s="164">
        <v>0</v>
      </c>
      <c r="R298" s="164">
        <v>0</v>
      </c>
    </row>
    <row r="299" spans="15:18">
      <c r="O299" s="163" t="s">
        <v>321</v>
      </c>
      <c r="P299" s="163">
        <v>1995</v>
      </c>
      <c r="Q299" s="164">
        <v>33.475999999999999</v>
      </c>
      <c r="R299" s="164">
        <v>14.423999999999999</v>
      </c>
    </row>
    <row r="300" spans="15:18">
      <c r="O300" s="163" t="s">
        <v>328</v>
      </c>
      <c r="P300" s="163">
        <v>1995</v>
      </c>
      <c r="Q300" s="164">
        <v>26.384</v>
      </c>
      <c r="R300" s="164">
        <v>23.61</v>
      </c>
    </row>
    <row r="301" spans="15:18">
      <c r="O301" s="163" t="s">
        <v>395</v>
      </c>
      <c r="P301" s="163">
        <v>1995</v>
      </c>
      <c r="Q301" s="164">
        <v>15.526</v>
      </c>
      <c r="R301" s="164">
        <v>4.7839999999999998</v>
      </c>
    </row>
    <row r="302" spans="15:18">
      <c r="O302" s="163" t="s">
        <v>113</v>
      </c>
      <c r="P302" s="163">
        <v>1995</v>
      </c>
      <c r="Q302" s="164">
        <v>18.863</v>
      </c>
      <c r="R302" s="164">
        <v>3.7309999999999999</v>
      </c>
    </row>
    <row r="303" spans="15:18">
      <c r="O303" s="163" t="s">
        <v>114</v>
      </c>
      <c r="P303" s="163">
        <v>1995</v>
      </c>
      <c r="Q303" s="164">
        <v>5.9109999999999996</v>
      </c>
      <c r="R303" s="164">
        <v>2.069</v>
      </c>
    </row>
    <row r="304" spans="15:18">
      <c r="O304" s="163" t="s">
        <v>296</v>
      </c>
      <c r="P304" s="163">
        <v>1995</v>
      </c>
      <c r="Q304" s="164">
        <v>290.887</v>
      </c>
      <c r="R304" s="164">
        <v>90.11</v>
      </c>
    </row>
    <row r="305" spans="15:18">
      <c r="O305" s="163" t="s">
        <v>116</v>
      </c>
      <c r="P305" s="163">
        <v>1995</v>
      </c>
      <c r="Q305" s="164">
        <v>0</v>
      </c>
      <c r="R305" s="164">
        <v>0</v>
      </c>
    </row>
    <row r="306" spans="15:18">
      <c r="O306" s="163" t="s">
        <v>117</v>
      </c>
      <c r="P306" s="163">
        <v>1995</v>
      </c>
      <c r="Q306" s="164">
        <v>10.117000000000001</v>
      </c>
      <c r="R306" s="164">
        <v>3.0310000000000001</v>
      </c>
    </row>
    <row r="307" spans="15:18">
      <c r="O307" s="163" t="s">
        <v>332</v>
      </c>
      <c r="P307" s="163">
        <v>1995</v>
      </c>
      <c r="Q307" s="164">
        <v>7.6749999999999998</v>
      </c>
      <c r="R307" s="164">
        <v>4.4560000000000004</v>
      </c>
    </row>
    <row r="308" spans="15:18">
      <c r="O308" s="163" t="s">
        <v>120</v>
      </c>
      <c r="P308" s="163">
        <v>1995</v>
      </c>
      <c r="Q308" s="164">
        <v>5.8179999999999996</v>
      </c>
      <c r="R308" s="164">
        <v>1.345</v>
      </c>
    </row>
    <row r="309" spans="15:18">
      <c r="O309" s="163" t="s">
        <v>121</v>
      </c>
      <c r="P309" s="163">
        <v>1995</v>
      </c>
      <c r="Q309" s="164">
        <v>10.175000000000001</v>
      </c>
      <c r="R309" s="164">
        <v>4.0830000000000002</v>
      </c>
    </row>
    <row r="310" spans="15:18">
      <c r="O310" s="163" t="s">
        <v>122</v>
      </c>
      <c r="P310" s="163">
        <v>1995</v>
      </c>
      <c r="Q310" s="164">
        <v>1191.5440000000001</v>
      </c>
      <c r="R310" s="164">
        <v>623.09699999999998</v>
      </c>
    </row>
    <row r="311" spans="15:18">
      <c r="O311" s="163" t="s">
        <v>124</v>
      </c>
      <c r="P311" s="163">
        <v>1995</v>
      </c>
      <c r="Q311" s="164">
        <v>9.5109999999999992</v>
      </c>
      <c r="R311" s="164">
        <v>2.39</v>
      </c>
    </row>
    <row r="312" spans="15:18">
      <c r="O312" s="163" t="s">
        <v>129</v>
      </c>
      <c r="P312" s="163">
        <v>1995</v>
      </c>
      <c r="Q312" s="164">
        <v>8.1929999999999996</v>
      </c>
      <c r="R312" s="164">
        <v>1.611</v>
      </c>
    </row>
    <row r="313" spans="15:18">
      <c r="O313" s="163" t="s">
        <v>130</v>
      </c>
      <c r="P313" s="163">
        <v>1995</v>
      </c>
      <c r="Q313" s="164">
        <v>0</v>
      </c>
      <c r="R313" s="164">
        <v>0</v>
      </c>
    </row>
    <row r="314" spans="15:18">
      <c r="O314" s="163" t="s">
        <v>132</v>
      </c>
      <c r="P314" s="163">
        <v>1995</v>
      </c>
      <c r="Q314" s="164">
        <v>104.82899999999999</v>
      </c>
      <c r="R314" s="164">
        <v>38.078000000000003</v>
      </c>
    </row>
    <row r="315" spans="15:18">
      <c r="O315" s="163" t="s">
        <v>133</v>
      </c>
      <c r="P315" s="163">
        <v>1995</v>
      </c>
      <c r="Q315" s="164">
        <v>7.4260000000000002</v>
      </c>
      <c r="R315" s="164">
        <v>3.0070000000000001</v>
      </c>
    </row>
    <row r="316" spans="15:18">
      <c r="O316" s="163" t="s">
        <v>135</v>
      </c>
      <c r="P316" s="163">
        <v>1995</v>
      </c>
      <c r="Q316" s="164">
        <v>0</v>
      </c>
      <c r="R316" s="164">
        <v>0</v>
      </c>
    </row>
    <row r="317" spans="15:18">
      <c r="O317" s="163" t="s">
        <v>136</v>
      </c>
      <c r="P317" s="163">
        <v>1995</v>
      </c>
      <c r="Q317" s="164">
        <v>9.7579999999999991</v>
      </c>
      <c r="R317" s="164">
        <v>4.8029999999999999</v>
      </c>
    </row>
    <row r="318" spans="15:18">
      <c r="O318" s="163" t="s">
        <v>336</v>
      </c>
      <c r="P318" s="163">
        <v>1995</v>
      </c>
      <c r="Q318" s="164">
        <v>0</v>
      </c>
      <c r="R318" s="164">
        <v>0</v>
      </c>
    </row>
    <row r="319" spans="15:18">
      <c r="O319" s="163" t="s">
        <v>318</v>
      </c>
      <c r="P319" s="163">
        <v>1995</v>
      </c>
      <c r="Q319" s="164">
        <v>28.920999999999999</v>
      </c>
      <c r="R319" s="164">
        <v>5.4450000000000003</v>
      </c>
    </row>
    <row r="320" spans="15:18">
      <c r="O320" s="163" t="s">
        <v>297</v>
      </c>
      <c r="P320" s="163">
        <v>1995</v>
      </c>
      <c r="Q320" s="164">
        <v>544.83199999999999</v>
      </c>
      <c r="R320" s="164">
        <v>519.07399999999996</v>
      </c>
    </row>
    <row r="321" spans="15:18">
      <c r="O321" s="163" t="s">
        <v>137</v>
      </c>
      <c r="P321" s="163">
        <v>1995</v>
      </c>
      <c r="Q321" s="164">
        <v>90.801000000000002</v>
      </c>
      <c r="R321" s="164">
        <v>80.668000000000006</v>
      </c>
    </row>
    <row r="322" spans="15:18">
      <c r="O322" s="163" t="s">
        <v>324</v>
      </c>
      <c r="P322" s="163">
        <v>1995</v>
      </c>
      <c r="Q322" s="164">
        <v>13.928000000000001</v>
      </c>
      <c r="R322" s="164">
        <v>4.2370000000000001</v>
      </c>
    </row>
    <row r="323" spans="15:18">
      <c r="O323" s="163" t="s">
        <v>138</v>
      </c>
      <c r="P323" s="163">
        <v>1995</v>
      </c>
      <c r="Q323" s="164">
        <v>7.4340000000000002</v>
      </c>
      <c r="R323" s="164">
        <v>2.4359999999999999</v>
      </c>
    </row>
    <row r="324" spans="15:18">
      <c r="O324" s="163" t="s">
        <v>293</v>
      </c>
      <c r="P324" s="163">
        <v>1995</v>
      </c>
      <c r="Q324" s="164">
        <v>297.03899999999999</v>
      </c>
      <c r="R324" s="164">
        <v>57.835999999999999</v>
      </c>
    </row>
    <row r="325" spans="15:18">
      <c r="O325" s="163" t="s">
        <v>338</v>
      </c>
      <c r="P325" s="163">
        <v>1995</v>
      </c>
      <c r="Q325" s="164">
        <v>0</v>
      </c>
      <c r="R325" s="164">
        <v>0</v>
      </c>
    </row>
    <row r="326" spans="15:18">
      <c r="O326" s="163" t="s">
        <v>139</v>
      </c>
      <c r="P326" s="163">
        <v>1995</v>
      </c>
      <c r="Q326" s="164">
        <v>217.74100000000001</v>
      </c>
      <c r="R326" s="164">
        <v>227.61</v>
      </c>
    </row>
    <row r="327" spans="15:18">
      <c r="O327" s="163" t="s">
        <v>142</v>
      </c>
      <c r="P327" s="163">
        <v>1995</v>
      </c>
      <c r="Q327" s="164">
        <v>84.730999999999995</v>
      </c>
      <c r="R327" s="164">
        <v>25.215</v>
      </c>
    </row>
    <row r="328" spans="15:18">
      <c r="O328" s="163" t="s">
        <v>291</v>
      </c>
      <c r="P328" s="163">
        <v>1995</v>
      </c>
      <c r="Q328" s="164">
        <v>412.43400000000003</v>
      </c>
      <c r="R328" s="164">
        <v>73.113</v>
      </c>
    </row>
    <row r="329" spans="15:18">
      <c r="O329" s="163" t="s">
        <v>337</v>
      </c>
      <c r="P329" s="163">
        <v>1995</v>
      </c>
      <c r="Q329" s="164">
        <v>0.24399999999999999</v>
      </c>
      <c r="R329" s="164">
        <v>0.159</v>
      </c>
    </row>
    <row r="330" spans="15:18">
      <c r="O330" s="163" t="s">
        <v>325</v>
      </c>
      <c r="P330" s="163">
        <v>1995</v>
      </c>
      <c r="Q330" s="164">
        <v>24.248000000000001</v>
      </c>
      <c r="R330" s="164">
        <v>9.9860000000000007</v>
      </c>
    </row>
    <row r="331" spans="15:18">
      <c r="O331" s="163" t="s">
        <v>143</v>
      </c>
      <c r="P331" s="163">
        <v>1995</v>
      </c>
      <c r="Q331" s="164">
        <v>10.087999999999999</v>
      </c>
      <c r="R331" s="164">
        <v>4.4219999999999997</v>
      </c>
    </row>
    <row r="332" spans="15:18">
      <c r="O332" s="163" t="s">
        <v>145</v>
      </c>
      <c r="P332" s="163">
        <v>1995</v>
      </c>
      <c r="Q332" s="164">
        <v>31.606000000000002</v>
      </c>
      <c r="R332" s="164">
        <v>7.7839999999999998</v>
      </c>
    </row>
    <row r="333" spans="15:18">
      <c r="O333" s="163" t="s">
        <v>146</v>
      </c>
      <c r="P333" s="163">
        <v>1995</v>
      </c>
      <c r="Q333" s="164">
        <v>148.37</v>
      </c>
      <c r="R333" s="164">
        <v>53.502000000000002</v>
      </c>
    </row>
    <row r="334" spans="15:18">
      <c r="O334" s="163" t="s">
        <v>147</v>
      </c>
      <c r="P334" s="163">
        <v>1995</v>
      </c>
      <c r="Q334" s="164">
        <v>276.52600000000001</v>
      </c>
      <c r="R334" s="164">
        <v>69.125</v>
      </c>
    </row>
    <row r="335" spans="15:18">
      <c r="O335" s="163" t="s">
        <v>290</v>
      </c>
      <c r="P335" s="163">
        <v>1995</v>
      </c>
      <c r="Q335" s="164">
        <v>427.774</v>
      </c>
      <c r="R335" s="164">
        <v>202.06</v>
      </c>
    </row>
    <row r="336" spans="15:18">
      <c r="O336" s="163" t="s">
        <v>307</v>
      </c>
      <c r="P336" s="163">
        <v>1995</v>
      </c>
      <c r="Q336" s="164">
        <v>220.32400000000001</v>
      </c>
      <c r="R336" s="164">
        <v>154.749</v>
      </c>
    </row>
    <row r="337" spans="15:18">
      <c r="O337" s="163" t="s">
        <v>303</v>
      </c>
      <c r="P337" s="163">
        <v>1995</v>
      </c>
      <c r="Q337" s="164">
        <v>0</v>
      </c>
      <c r="R337" s="164">
        <v>17.693999999999999</v>
      </c>
    </row>
    <row r="338" spans="15:18">
      <c r="O338" s="163" t="s">
        <v>302</v>
      </c>
      <c r="P338" s="163">
        <v>1995</v>
      </c>
      <c r="Q338" s="164">
        <v>238.54900000000001</v>
      </c>
      <c r="R338" s="164">
        <v>79.596000000000004</v>
      </c>
    </row>
    <row r="339" spans="15:18">
      <c r="O339" s="163" t="s">
        <v>283</v>
      </c>
      <c r="P339" s="163">
        <v>1995</v>
      </c>
      <c r="Q339" s="164">
        <v>1782.3789999999999</v>
      </c>
      <c r="R339" s="164">
        <v>523.68799999999999</v>
      </c>
    </row>
    <row r="340" spans="15:18">
      <c r="O340" s="163" t="s">
        <v>151</v>
      </c>
      <c r="P340" s="163">
        <v>1995</v>
      </c>
      <c r="Q340" s="164">
        <v>3.9390000000000001</v>
      </c>
      <c r="R340" s="164">
        <v>1.1080000000000001</v>
      </c>
    </row>
    <row r="341" spans="15:18">
      <c r="O341" s="163" t="s">
        <v>396</v>
      </c>
      <c r="P341" s="163">
        <v>1995</v>
      </c>
      <c r="Q341" s="164">
        <v>0.70199999999999996</v>
      </c>
      <c r="R341" s="164">
        <v>0.36799999999999999</v>
      </c>
    </row>
    <row r="342" spans="15:18">
      <c r="O342" s="163" t="s">
        <v>333</v>
      </c>
      <c r="P342" s="163">
        <v>1995</v>
      </c>
      <c r="Q342" s="164">
        <v>1.302</v>
      </c>
      <c r="R342" s="164">
        <v>0.72499999999999998</v>
      </c>
    </row>
    <row r="343" spans="15:18">
      <c r="O343" s="163" t="s">
        <v>397</v>
      </c>
      <c r="P343" s="163">
        <v>1995</v>
      </c>
      <c r="Q343" s="164">
        <v>0.65300000000000002</v>
      </c>
      <c r="R343" s="164">
        <v>0.35399999999999998</v>
      </c>
    </row>
    <row r="344" spans="15:18">
      <c r="O344" s="163" t="s">
        <v>152</v>
      </c>
      <c r="P344" s="163">
        <v>1995</v>
      </c>
      <c r="Q344" s="164">
        <v>0.629</v>
      </c>
      <c r="R344" s="164">
        <v>0.30199999999999999</v>
      </c>
    </row>
    <row r="345" spans="15:18">
      <c r="O345" s="163" t="s">
        <v>398</v>
      </c>
      <c r="P345" s="163">
        <v>1995</v>
      </c>
      <c r="Q345" s="164">
        <v>0</v>
      </c>
      <c r="R345" s="164">
        <v>0</v>
      </c>
    </row>
    <row r="346" spans="15:18">
      <c r="O346" s="163" t="s">
        <v>286</v>
      </c>
      <c r="P346" s="163">
        <v>1995</v>
      </c>
      <c r="Q346" s="164">
        <v>657.74400000000003</v>
      </c>
      <c r="R346" s="164">
        <v>227.809</v>
      </c>
    </row>
    <row r="347" spans="15:18">
      <c r="O347" s="163" t="s">
        <v>156</v>
      </c>
      <c r="P347" s="163">
        <v>1995</v>
      </c>
      <c r="Q347" s="164">
        <v>15.457000000000001</v>
      </c>
      <c r="R347" s="164">
        <v>5.6710000000000003</v>
      </c>
    </row>
    <row r="348" spans="15:18">
      <c r="O348" s="163" t="s">
        <v>399</v>
      </c>
      <c r="P348" s="163">
        <v>1995</v>
      </c>
      <c r="Q348" s="164">
        <v>54.652999999999999</v>
      </c>
      <c r="R348" s="164">
        <v>18.245999999999999</v>
      </c>
    </row>
    <row r="349" spans="15:18">
      <c r="O349" s="163" t="s">
        <v>159</v>
      </c>
      <c r="P349" s="163">
        <v>1995</v>
      </c>
      <c r="Q349" s="164">
        <v>1.1299999999999999</v>
      </c>
      <c r="R349" s="164">
        <v>0.70599999999999996</v>
      </c>
    </row>
    <row r="350" spans="15:18">
      <c r="O350" s="163" t="s">
        <v>160</v>
      </c>
      <c r="P350" s="163">
        <v>1995</v>
      </c>
      <c r="Q350" s="164">
        <v>4.085</v>
      </c>
      <c r="R350" s="164">
        <v>1.1220000000000001</v>
      </c>
    </row>
    <row r="351" spans="15:18">
      <c r="O351" s="163" t="s">
        <v>161</v>
      </c>
      <c r="P351" s="163">
        <v>1995</v>
      </c>
      <c r="Q351" s="164">
        <v>157.667</v>
      </c>
      <c r="R351" s="164">
        <v>76.308999999999997</v>
      </c>
    </row>
    <row r="352" spans="15:18">
      <c r="O352" s="163" t="s">
        <v>315</v>
      </c>
      <c r="P352" s="163">
        <v>1995</v>
      </c>
      <c r="Q352" s="164">
        <v>69.058000000000007</v>
      </c>
      <c r="R352" s="164">
        <v>41.21</v>
      </c>
    </row>
    <row r="353" spans="15:18">
      <c r="O353" s="163" t="s">
        <v>323</v>
      </c>
      <c r="P353" s="163">
        <v>1995</v>
      </c>
      <c r="Q353" s="164">
        <v>36.295999999999999</v>
      </c>
      <c r="R353" s="164">
        <v>24.719000000000001</v>
      </c>
    </row>
    <row r="354" spans="15:18">
      <c r="O354" s="163" t="s">
        <v>162</v>
      </c>
      <c r="P354" s="163">
        <v>1995</v>
      </c>
      <c r="Q354" s="164">
        <v>0.81299999999999994</v>
      </c>
      <c r="R354" s="164">
        <v>0.45200000000000001</v>
      </c>
    </row>
    <row r="355" spans="15:18">
      <c r="O355" s="163" t="s">
        <v>164</v>
      </c>
      <c r="P355" s="163">
        <v>1995</v>
      </c>
      <c r="Q355" s="164">
        <v>380.62599999999998</v>
      </c>
      <c r="R355" s="164">
        <v>186.13200000000001</v>
      </c>
    </row>
    <row r="356" spans="15:18">
      <c r="O356" s="163" t="s">
        <v>292</v>
      </c>
      <c r="P356" s="163">
        <v>1995</v>
      </c>
      <c r="Q356" s="164">
        <v>1010.0650000000001</v>
      </c>
      <c r="R356" s="164">
        <v>801.81</v>
      </c>
    </row>
    <row r="357" spans="15:18">
      <c r="O357" s="163" t="s">
        <v>166</v>
      </c>
      <c r="P357" s="163">
        <v>1995</v>
      </c>
      <c r="Q357" s="164">
        <v>73.902000000000001</v>
      </c>
      <c r="R357" s="164">
        <v>15.714</v>
      </c>
    </row>
    <row r="358" spans="15:18">
      <c r="O358" s="163" t="s">
        <v>288</v>
      </c>
      <c r="P358" s="163">
        <v>1995</v>
      </c>
      <c r="Q358" s="164">
        <v>61.493000000000002</v>
      </c>
      <c r="R358" s="164">
        <v>14.523</v>
      </c>
    </row>
    <row r="359" spans="15:18">
      <c r="O359" s="163" t="s">
        <v>167</v>
      </c>
      <c r="P359" s="163">
        <v>1995</v>
      </c>
      <c r="Q359" s="164">
        <v>4.2919999999999998</v>
      </c>
      <c r="R359" s="164">
        <v>1.26</v>
      </c>
    </row>
    <row r="360" spans="15:18">
      <c r="O360" s="163" t="s">
        <v>168</v>
      </c>
      <c r="P360" s="163">
        <v>1995</v>
      </c>
      <c r="Q360" s="164">
        <v>5.3879999999999999</v>
      </c>
      <c r="R360" s="164">
        <v>2.0230000000000001</v>
      </c>
    </row>
    <row r="361" spans="15:18">
      <c r="O361" s="163" t="s">
        <v>310</v>
      </c>
      <c r="P361" s="163">
        <v>1995</v>
      </c>
      <c r="Q361" s="164">
        <v>274.02699999999999</v>
      </c>
      <c r="R361" s="164">
        <v>286.67700000000002</v>
      </c>
    </row>
    <row r="362" spans="15:18">
      <c r="O362" s="163" t="s">
        <v>170</v>
      </c>
      <c r="P362" s="163">
        <v>1995</v>
      </c>
      <c r="Q362" s="164">
        <v>314.98700000000002</v>
      </c>
      <c r="R362" s="164">
        <v>337.99</v>
      </c>
    </row>
    <row r="363" spans="15:18">
      <c r="O363" s="163" t="s">
        <v>400</v>
      </c>
      <c r="P363" s="163">
        <v>1995</v>
      </c>
      <c r="Q363" s="164">
        <v>0</v>
      </c>
      <c r="R363" s="164">
        <v>20.253</v>
      </c>
    </row>
    <row r="364" spans="15:18">
      <c r="O364" s="163" t="s">
        <v>172</v>
      </c>
      <c r="P364" s="163">
        <v>1995</v>
      </c>
      <c r="Q364" s="164">
        <v>7.3209999999999997</v>
      </c>
      <c r="R364" s="164">
        <v>1.4470000000000001</v>
      </c>
    </row>
    <row r="365" spans="15:18">
      <c r="O365" s="163" t="s">
        <v>401</v>
      </c>
      <c r="P365" s="163">
        <v>1995</v>
      </c>
      <c r="Q365" s="164">
        <v>39.536999999999999</v>
      </c>
      <c r="R365" s="164">
        <v>8.1470000000000002</v>
      </c>
    </row>
    <row r="366" spans="15:18">
      <c r="O366" s="163" t="s">
        <v>173</v>
      </c>
      <c r="P366" s="163">
        <v>1995</v>
      </c>
      <c r="Q366" s="164">
        <v>544.93100000000004</v>
      </c>
      <c r="R366" s="164">
        <v>134.46799999999999</v>
      </c>
    </row>
    <row r="367" spans="15:18">
      <c r="O367" s="163" t="s">
        <v>174</v>
      </c>
      <c r="P367" s="163">
        <v>1995</v>
      </c>
      <c r="Q367" s="164">
        <v>5.133</v>
      </c>
      <c r="R367" s="164">
        <v>1.6180000000000001</v>
      </c>
    </row>
    <row r="368" spans="15:18">
      <c r="O368" s="163" t="s">
        <v>334</v>
      </c>
      <c r="P368" s="163">
        <v>1995</v>
      </c>
      <c r="Q368" s="164">
        <v>0.41</v>
      </c>
      <c r="R368" s="164">
        <v>0.21199999999999999</v>
      </c>
    </row>
    <row r="369" spans="15:18">
      <c r="O369" s="163" t="s">
        <v>402</v>
      </c>
      <c r="P369" s="163">
        <v>1995</v>
      </c>
      <c r="Q369" s="164">
        <v>17.628</v>
      </c>
      <c r="R369" s="164">
        <v>8.5960000000000001</v>
      </c>
    </row>
    <row r="370" spans="15:18">
      <c r="O370" s="163" t="s">
        <v>175</v>
      </c>
      <c r="P370" s="163">
        <v>1995</v>
      </c>
      <c r="Q370" s="164">
        <v>54.235999999999997</v>
      </c>
      <c r="R370" s="164">
        <v>20.050999999999998</v>
      </c>
    </row>
    <row r="371" spans="15:18">
      <c r="O371" s="163" t="s">
        <v>176</v>
      </c>
      <c r="P371" s="163">
        <v>1995</v>
      </c>
      <c r="Q371" s="164">
        <v>674.78700000000003</v>
      </c>
      <c r="R371" s="164">
        <v>317.01799999999997</v>
      </c>
    </row>
    <row r="372" spans="15:18">
      <c r="O372" s="163" t="s">
        <v>178</v>
      </c>
      <c r="P372" s="163">
        <v>1995</v>
      </c>
      <c r="Q372" s="164">
        <v>19.361000000000001</v>
      </c>
      <c r="R372" s="164">
        <v>5.08</v>
      </c>
    </row>
    <row r="373" spans="15:18">
      <c r="O373" s="163" t="s">
        <v>179</v>
      </c>
      <c r="P373" s="163">
        <v>1995</v>
      </c>
      <c r="Q373" s="164">
        <v>18.864999999999998</v>
      </c>
      <c r="R373" s="164">
        <v>4.8630000000000004</v>
      </c>
    </row>
    <row r="374" spans="15:18">
      <c r="O374" s="163" t="s">
        <v>180</v>
      </c>
      <c r="P374" s="163">
        <v>1995</v>
      </c>
      <c r="Q374" s="164">
        <v>261.721</v>
      </c>
      <c r="R374" s="164">
        <v>65.777000000000001</v>
      </c>
    </row>
    <row r="375" spans="15:18">
      <c r="O375" s="163" t="s">
        <v>182</v>
      </c>
      <c r="P375" s="163">
        <v>1995</v>
      </c>
      <c r="Q375" s="164">
        <v>251.697</v>
      </c>
      <c r="R375" s="164">
        <v>106.238</v>
      </c>
    </row>
    <row r="376" spans="15:18">
      <c r="O376" s="163" t="s">
        <v>285</v>
      </c>
      <c r="P376" s="163">
        <v>1995</v>
      </c>
      <c r="Q376" s="164">
        <v>1642.9269999999999</v>
      </c>
      <c r="R376" s="164">
        <v>1789.44</v>
      </c>
    </row>
    <row r="377" spans="15:18">
      <c r="O377" s="163" t="s">
        <v>403</v>
      </c>
      <c r="P377" s="163">
        <v>1995</v>
      </c>
      <c r="Q377" s="164">
        <v>10502.52</v>
      </c>
      <c r="R377" s="164">
        <v>9350.7649999999994</v>
      </c>
    </row>
    <row r="378" spans="15:18">
      <c r="O378" s="163" t="s">
        <v>184</v>
      </c>
      <c r="P378" s="163">
        <v>1995</v>
      </c>
      <c r="Q378" s="164">
        <v>36.277000000000001</v>
      </c>
      <c r="R378" s="164">
        <v>14.936</v>
      </c>
    </row>
    <row r="379" spans="15:18">
      <c r="O379" s="163" t="s">
        <v>298</v>
      </c>
      <c r="P379" s="163">
        <v>1995</v>
      </c>
      <c r="Q379" s="164">
        <v>50.622</v>
      </c>
      <c r="R379" s="164">
        <v>9.1010000000000009</v>
      </c>
    </row>
    <row r="380" spans="15:18">
      <c r="O380" s="163" t="s">
        <v>186</v>
      </c>
      <c r="P380" s="163">
        <v>1995</v>
      </c>
      <c r="Q380" s="164">
        <v>0.439</v>
      </c>
      <c r="R380" s="164">
        <v>0.317</v>
      </c>
    </row>
    <row r="381" spans="15:18">
      <c r="O381" s="163" t="s">
        <v>295</v>
      </c>
      <c r="P381" s="163">
        <v>1995</v>
      </c>
      <c r="Q381" s="164">
        <v>340.01</v>
      </c>
      <c r="R381" s="164">
        <v>123.574</v>
      </c>
    </row>
    <row r="382" spans="15:18">
      <c r="O382" s="163" t="s">
        <v>187</v>
      </c>
      <c r="P382" s="163">
        <v>1995</v>
      </c>
      <c r="Q382" s="164">
        <v>146.99700000000001</v>
      </c>
      <c r="R382" s="164">
        <v>29.506</v>
      </c>
    </row>
    <row r="383" spans="15:18">
      <c r="O383" s="163" t="s">
        <v>404</v>
      </c>
      <c r="P383" s="163">
        <v>1995</v>
      </c>
      <c r="Q383" s="164">
        <v>50241.455999999998</v>
      </c>
      <c r="R383" s="164">
        <v>34439.800000000003</v>
      </c>
    </row>
    <row r="384" spans="15:18">
      <c r="O384" s="163" t="s">
        <v>317</v>
      </c>
      <c r="P384" s="163">
        <v>1995</v>
      </c>
      <c r="Q384" s="164">
        <v>54.732999999999997</v>
      </c>
      <c r="R384" s="164">
        <v>10.6</v>
      </c>
    </row>
    <row r="385" spans="15:18">
      <c r="O385" s="163" t="s">
        <v>188</v>
      </c>
      <c r="P385" s="163">
        <v>1995</v>
      </c>
      <c r="Q385" s="164">
        <v>18.622</v>
      </c>
      <c r="R385" s="164">
        <v>5.1639999999999997</v>
      </c>
    </row>
    <row r="386" spans="15:18">
      <c r="O386" s="163" t="s">
        <v>189</v>
      </c>
      <c r="P386" s="163">
        <v>1995</v>
      </c>
      <c r="Q386" s="164">
        <v>28.116</v>
      </c>
      <c r="R386" s="164">
        <v>7.5359999999999996</v>
      </c>
    </row>
    <row r="387" spans="15:18">
      <c r="O387" s="163" t="s">
        <v>2</v>
      </c>
      <c r="P387" s="163">
        <v>2000</v>
      </c>
      <c r="Q387" s="164">
        <v>0</v>
      </c>
      <c r="R387" s="164">
        <v>0</v>
      </c>
    </row>
    <row r="388" spans="15:18">
      <c r="O388" s="163" t="s">
        <v>7</v>
      </c>
      <c r="P388" s="163">
        <v>2000</v>
      </c>
      <c r="Q388" s="164">
        <v>16.385999999999999</v>
      </c>
      <c r="R388" s="164">
        <v>6.4420000000000002</v>
      </c>
    </row>
    <row r="389" spans="15:18">
      <c r="O389" s="163" t="s">
        <v>8</v>
      </c>
      <c r="P389" s="163">
        <v>2000</v>
      </c>
      <c r="Q389" s="164">
        <v>313.56200000000001</v>
      </c>
      <c r="R389" s="164">
        <v>78.894999999999996</v>
      </c>
    </row>
    <row r="390" spans="15:18">
      <c r="O390" s="163" t="s">
        <v>316</v>
      </c>
      <c r="P390" s="163">
        <v>2000</v>
      </c>
      <c r="Q390" s="164">
        <v>47.165999999999997</v>
      </c>
      <c r="R390" s="164">
        <v>17.245999999999999</v>
      </c>
    </row>
    <row r="391" spans="15:18">
      <c r="O391" s="163" t="s">
        <v>381</v>
      </c>
      <c r="P391" s="163">
        <v>2000</v>
      </c>
      <c r="Q391" s="164">
        <v>1.5</v>
      </c>
      <c r="R391" s="164">
        <v>0.84599999999999997</v>
      </c>
    </row>
    <row r="392" spans="15:18">
      <c r="O392" s="163" t="s">
        <v>14</v>
      </c>
      <c r="P392" s="163">
        <v>2000</v>
      </c>
      <c r="Q392" s="164">
        <v>0</v>
      </c>
      <c r="R392" s="164">
        <v>201.96</v>
      </c>
    </row>
    <row r="393" spans="15:18">
      <c r="O393" s="163" t="s">
        <v>15</v>
      </c>
      <c r="P393" s="163">
        <v>2000</v>
      </c>
      <c r="Q393" s="164">
        <v>8.9779999999999998</v>
      </c>
      <c r="R393" s="164">
        <v>2.7549999999999999</v>
      </c>
    </row>
    <row r="394" spans="15:18">
      <c r="O394" s="163" t="s">
        <v>18</v>
      </c>
      <c r="P394" s="163">
        <v>2000</v>
      </c>
      <c r="Q394" s="164">
        <v>675.20699999999999</v>
      </c>
      <c r="R394" s="164">
        <v>590.99099999999999</v>
      </c>
    </row>
    <row r="395" spans="15:18">
      <c r="O395" s="163" t="s">
        <v>306</v>
      </c>
      <c r="P395" s="163">
        <v>2000</v>
      </c>
      <c r="Q395" s="164">
        <v>308.83100000000002</v>
      </c>
      <c r="R395" s="164">
        <v>288.93</v>
      </c>
    </row>
    <row r="396" spans="15:18">
      <c r="O396" s="163" t="s">
        <v>21</v>
      </c>
      <c r="P396" s="163">
        <v>2000</v>
      </c>
      <c r="Q396" s="164">
        <v>35.889000000000003</v>
      </c>
      <c r="R396" s="164">
        <v>7.0350000000000001</v>
      </c>
    </row>
    <row r="397" spans="15:18">
      <c r="O397" s="163" t="s">
        <v>382</v>
      </c>
      <c r="P397" s="163">
        <v>2000</v>
      </c>
      <c r="Q397" s="164">
        <v>7.7050000000000001</v>
      </c>
      <c r="R397" s="164">
        <v>7.0990000000000002</v>
      </c>
    </row>
    <row r="398" spans="15:18">
      <c r="O398" s="163" t="s">
        <v>319</v>
      </c>
      <c r="P398" s="163">
        <v>2000</v>
      </c>
      <c r="Q398" s="164">
        <v>30.113</v>
      </c>
      <c r="R398" s="164">
        <v>12.417</v>
      </c>
    </row>
    <row r="399" spans="15:18">
      <c r="O399" s="163" t="s">
        <v>23</v>
      </c>
      <c r="P399" s="163">
        <v>2000</v>
      </c>
      <c r="Q399" s="164">
        <v>212.565</v>
      </c>
      <c r="R399" s="164">
        <v>46.268999999999998</v>
      </c>
    </row>
    <row r="400" spans="15:18">
      <c r="O400" s="163" t="s">
        <v>24</v>
      </c>
      <c r="P400" s="163">
        <v>2000</v>
      </c>
      <c r="Q400" s="164">
        <v>3.931</v>
      </c>
      <c r="R400" s="164">
        <v>3.6880000000000002</v>
      </c>
    </row>
    <row r="401" spans="15:18">
      <c r="O401" s="163" t="s">
        <v>27</v>
      </c>
      <c r="P401" s="163">
        <v>2000</v>
      </c>
      <c r="Q401" s="164">
        <v>73.033000000000001</v>
      </c>
      <c r="R401" s="164">
        <v>21.041</v>
      </c>
    </row>
    <row r="402" spans="15:18">
      <c r="O402" s="163" t="s">
        <v>301</v>
      </c>
      <c r="P402" s="163">
        <v>2000</v>
      </c>
      <c r="Q402" s="164">
        <v>383.43900000000002</v>
      </c>
      <c r="R402" s="164">
        <v>355.03500000000003</v>
      </c>
    </row>
    <row r="403" spans="15:18">
      <c r="O403" s="163" t="s">
        <v>29</v>
      </c>
      <c r="P403" s="163">
        <v>2000</v>
      </c>
      <c r="Q403" s="164">
        <v>1.7210000000000001</v>
      </c>
      <c r="R403" s="164">
        <v>0.86</v>
      </c>
    </row>
    <row r="404" spans="15:18">
      <c r="O404" s="163" t="s">
        <v>32</v>
      </c>
      <c r="P404" s="163">
        <v>2000</v>
      </c>
      <c r="Q404" s="164">
        <v>10.601000000000001</v>
      </c>
      <c r="R404" s="164">
        <v>3.5649999999999999</v>
      </c>
    </row>
    <row r="405" spans="15:18">
      <c r="O405" s="163" t="s">
        <v>34</v>
      </c>
      <c r="P405" s="163">
        <v>2000</v>
      </c>
      <c r="Q405" s="164">
        <v>2.0289999999999999</v>
      </c>
      <c r="R405" s="164">
        <v>0.56000000000000005</v>
      </c>
    </row>
    <row r="406" spans="15:18">
      <c r="O406" s="163" t="s">
        <v>35</v>
      </c>
      <c r="P406" s="163">
        <v>2000</v>
      </c>
      <c r="Q406" s="164">
        <v>36.783999999999999</v>
      </c>
      <c r="R406" s="164">
        <v>8.2010000000000005</v>
      </c>
    </row>
    <row r="407" spans="15:18">
      <c r="O407" s="163" t="s">
        <v>383</v>
      </c>
      <c r="P407" s="163">
        <v>2000</v>
      </c>
      <c r="Q407" s="164">
        <v>23.611000000000001</v>
      </c>
      <c r="R407" s="164">
        <v>8.5609999999999999</v>
      </c>
    </row>
    <row r="408" spans="15:18">
      <c r="O408" s="163" t="s">
        <v>38</v>
      </c>
      <c r="P408" s="163">
        <v>2000</v>
      </c>
      <c r="Q408" s="164">
        <v>18.035</v>
      </c>
      <c r="R408" s="164">
        <v>8.3130000000000006</v>
      </c>
    </row>
    <row r="409" spans="15:18">
      <c r="O409" s="163" t="s">
        <v>40</v>
      </c>
      <c r="P409" s="163">
        <v>2000</v>
      </c>
      <c r="Q409" s="164">
        <v>1922.1489999999999</v>
      </c>
      <c r="R409" s="164">
        <v>768.99300000000005</v>
      </c>
    </row>
    <row r="410" spans="15:18">
      <c r="O410" s="163" t="s">
        <v>384</v>
      </c>
      <c r="P410" s="163">
        <v>2000</v>
      </c>
      <c r="Q410" s="164">
        <v>24.710999999999999</v>
      </c>
      <c r="R410" s="164">
        <v>8.6020000000000003</v>
      </c>
    </row>
    <row r="411" spans="15:18">
      <c r="O411" s="163" t="s">
        <v>309</v>
      </c>
      <c r="P411" s="163">
        <v>2000</v>
      </c>
      <c r="Q411" s="164">
        <v>74.147000000000006</v>
      </c>
      <c r="R411" s="164">
        <v>22.713000000000001</v>
      </c>
    </row>
    <row r="412" spans="15:18">
      <c r="O412" s="163" t="s">
        <v>42</v>
      </c>
      <c r="P412" s="163">
        <v>2000</v>
      </c>
      <c r="Q412" s="164">
        <v>12.531000000000001</v>
      </c>
      <c r="R412" s="164">
        <v>4.0119999999999996</v>
      </c>
    </row>
    <row r="413" spans="15:18">
      <c r="O413" s="163" t="s">
        <v>43</v>
      </c>
      <c r="P413" s="163">
        <v>2000</v>
      </c>
      <c r="Q413" s="164">
        <v>4.827</v>
      </c>
      <c r="R413" s="164">
        <v>1.0029999999999999</v>
      </c>
    </row>
    <row r="414" spans="15:18">
      <c r="O414" s="163" t="s">
        <v>44</v>
      </c>
      <c r="P414" s="163">
        <v>2000</v>
      </c>
      <c r="Q414" s="164">
        <v>16.721</v>
      </c>
      <c r="R414" s="164">
        <v>4.0270000000000001</v>
      </c>
    </row>
    <row r="415" spans="15:18">
      <c r="O415" s="163" t="s">
        <v>45</v>
      </c>
      <c r="P415" s="163">
        <v>2000</v>
      </c>
      <c r="Q415" s="164">
        <v>38.287999999999997</v>
      </c>
      <c r="R415" s="164">
        <v>13.827</v>
      </c>
    </row>
    <row r="416" spans="15:18">
      <c r="O416" s="163" t="s">
        <v>48</v>
      </c>
      <c r="P416" s="163">
        <v>2000</v>
      </c>
      <c r="Q416" s="164">
        <v>1146.46</v>
      </c>
      <c r="R416" s="164">
        <v>1026.8779999999999</v>
      </c>
    </row>
    <row r="417" spans="15:18">
      <c r="O417" s="163" t="s">
        <v>51</v>
      </c>
      <c r="P417" s="163">
        <v>2000</v>
      </c>
      <c r="Q417" s="164">
        <v>1.669</v>
      </c>
      <c r="R417" s="164">
        <v>0.73599999999999999</v>
      </c>
    </row>
    <row r="418" spans="15:18">
      <c r="O418" s="163" t="s">
        <v>54</v>
      </c>
      <c r="P418" s="163">
        <v>2000</v>
      </c>
      <c r="Q418" s="164">
        <v>2.5499999999999998</v>
      </c>
      <c r="R418" s="164">
        <v>1.2330000000000001</v>
      </c>
    </row>
    <row r="419" spans="15:18">
      <c r="O419" s="163" t="s">
        <v>55</v>
      </c>
      <c r="P419" s="163">
        <v>2000</v>
      </c>
      <c r="Q419" s="164">
        <v>8.2859999999999996</v>
      </c>
      <c r="R419" s="164">
        <v>3.05</v>
      </c>
    </row>
    <row r="420" spans="15:18">
      <c r="O420" s="163" t="s">
        <v>56</v>
      </c>
      <c r="P420" s="163">
        <v>2000</v>
      </c>
      <c r="Q420" s="164">
        <v>225.99199999999999</v>
      </c>
      <c r="R420" s="164">
        <v>101.251</v>
      </c>
    </row>
    <row r="421" spans="15:18">
      <c r="O421" s="163" t="s">
        <v>58</v>
      </c>
      <c r="P421" s="163">
        <v>2000</v>
      </c>
      <c r="Q421" s="164">
        <v>4557.2879999999996</v>
      </c>
      <c r="R421" s="164">
        <v>1417.0139999999999</v>
      </c>
    </row>
    <row r="422" spans="15:18">
      <c r="O422" s="163" t="s">
        <v>60</v>
      </c>
      <c r="P422" s="163">
        <v>2000</v>
      </c>
      <c r="Q422" s="164">
        <v>335.685</v>
      </c>
      <c r="R422" s="164">
        <v>122.65900000000001</v>
      </c>
    </row>
    <row r="423" spans="15:18">
      <c r="O423" s="163" t="s">
        <v>61</v>
      </c>
      <c r="P423" s="163">
        <v>2000</v>
      </c>
      <c r="Q423" s="164">
        <v>0.70899999999999996</v>
      </c>
      <c r="R423" s="164">
        <v>0.311</v>
      </c>
    </row>
    <row r="424" spans="15:18">
      <c r="O424" s="163" t="s">
        <v>385</v>
      </c>
      <c r="P424" s="163">
        <v>2000</v>
      </c>
      <c r="Q424" s="164">
        <v>26.978000000000002</v>
      </c>
      <c r="R424" s="164">
        <v>9.9250000000000007</v>
      </c>
    </row>
    <row r="425" spans="15:18">
      <c r="O425" s="163" t="s">
        <v>386</v>
      </c>
      <c r="P425" s="163">
        <v>2000</v>
      </c>
      <c r="Q425" s="164">
        <v>14.452</v>
      </c>
      <c r="R425" s="164">
        <v>4.9880000000000004</v>
      </c>
    </row>
    <row r="426" spans="15:18">
      <c r="O426" s="163" t="s">
        <v>335</v>
      </c>
      <c r="P426" s="163">
        <v>2000</v>
      </c>
      <c r="Q426" s="164">
        <v>0</v>
      </c>
      <c r="R426" s="164">
        <v>0</v>
      </c>
    </row>
    <row r="427" spans="15:18">
      <c r="O427" s="163" t="s">
        <v>63</v>
      </c>
      <c r="P427" s="163">
        <v>2000</v>
      </c>
      <c r="Q427" s="164">
        <v>37.585000000000001</v>
      </c>
      <c r="R427" s="164">
        <v>16.341000000000001</v>
      </c>
    </row>
    <row r="428" spans="15:18">
      <c r="O428" s="163" t="s">
        <v>387</v>
      </c>
      <c r="P428" s="163">
        <v>2000</v>
      </c>
      <c r="Q428" s="164">
        <v>49.188000000000002</v>
      </c>
      <c r="R428" s="164">
        <v>17.085999999999999</v>
      </c>
    </row>
    <row r="429" spans="15:18">
      <c r="O429" s="163" t="s">
        <v>320</v>
      </c>
      <c r="P429" s="163">
        <v>2000</v>
      </c>
      <c r="Q429" s="164">
        <v>69.239999999999995</v>
      </c>
      <c r="R429" s="164">
        <v>36.454999999999998</v>
      </c>
    </row>
    <row r="430" spans="15:18">
      <c r="O430" s="163" t="s">
        <v>314</v>
      </c>
      <c r="P430" s="163">
        <v>2000</v>
      </c>
      <c r="Q430" s="164">
        <v>124.242</v>
      </c>
      <c r="R430" s="164">
        <v>33.378</v>
      </c>
    </row>
    <row r="431" spans="15:18">
      <c r="O431" s="163" t="s">
        <v>330</v>
      </c>
      <c r="P431" s="163">
        <v>2000</v>
      </c>
      <c r="Q431" s="164">
        <v>19.358000000000001</v>
      </c>
      <c r="R431" s="164">
        <v>14.497999999999999</v>
      </c>
    </row>
    <row r="432" spans="15:18">
      <c r="O432" s="163" t="s">
        <v>300</v>
      </c>
      <c r="P432" s="163">
        <v>2000</v>
      </c>
      <c r="Q432" s="164">
        <v>215.39</v>
      </c>
      <c r="R432" s="164">
        <v>112.17700000000001</v>
      </c>
    </row>
    <row r="433" spans="15:18">
      <c r="O433" s="163" t="s">
        <v>313</v>
      </c>
      <c r="P433" s="163">
        <v>2000</v>
      </c>
      <c r="Q433" s="164">
        <v>222.62299999999999</v>
      </c>
      <c r="R433" s="164">
        <v>247.447</v>
      </c>
    </row>
    <row r="434" spans="15:18">
      <c r="O434" s="163" t="s">
        <v>64</v>
      </c>
      <c r="P434" s="163">
        <v>2000</v>
      </c>
      <c r="Q434" s="164">
        <v>1.5029999999999999</v>
      </c>
      <c r="R434" s="164">
        <v>0.61199999999999999</v>
      </c>
    </row>
    <row r="435" spans="15:18">
      <c r="O435" s="163" t="s">
        <v>65</v>
      </c>
      <c r="P435" s="163">
        <v>2000</v>
      </c>
      <c r="Q435" s="164">
        <v>0.56399999999999995</v>
      </c>
      <c r="R435" s="164">
        <v>0.33800000000000002</v>
      </c>
    </row>
    <row r="436" spans="15:18">
      <c r="O436" s="163" t="s">
        <v>66</v>
      </c>
      <c r="P436" s="163">
        <v>2000</v>
      </c>
      <c r="Q436" s="164">
        <v>68.986999999999995</v>
      </c>
      <c r="R436" s="164">
        <v>28.565000000000001</v>
      </c>
    </row>
    <row r="437" spans="15:18">
      <c r="O437" s="163" t="s">
        <v>68</v>
      </c>
      <c r="P437" s="163">
        <v>2000</v>
      </c>
      <c r="Q437" s="164">
        <v>93.295000000000002</v>
      </c>
      <c r="R437" s="164">
        <v>32.753</v>
      </c>
    </row>
    <row r="438" spans="15:18">
      <c r="O438" s="163" t="s">
        <v>294</v>
      </c>
      <c r="P438" s="163">
        <v>2000</v>
      </c>
      <c r="Q438" s="164">
        <v>516.64300000000003</v>
      </c>
      <c r="R438" s="164">
        <v>75.403999999999996</v>
      </c>
    </row>
    <row r="439" spans="15:18">
      <c r="O439" s="163" t="s">
        <v>329</v>
      </c>
      <c r="P439" s="163">
        <v>2000</v>
      </c>
      <c r="Q439" s="164">
        <v>37.340000000000003</v>
      </c>
      <c r="R439" s="164">
        <v>15.218999999999999</v>
      </c>
    </row>
    <row r="440" spans="15:18">
      <c r="O440" s="163" t="s">
        <v>70</v>
      </c>
      <c r="P440" s="163">
        <v>2000</v>
      </c>
      <c r="Q440" s="164">
        <v>6.1040000000000001</v>
      </c>
      <c r="R440" s="164">
        <v>2.2930000000000001</v>
      </c>
    </row>
    <row r="441" spans="15:18">
      <c r="O441" s="163" t="s">
        <v>73</v>
      </c>
      <c r="P441" s="163">
        <v>2000</v>
      </c>
      <c r="Q441" s="164">
        <v>5.6970000000000001</v>
      </c>
      <c r="R441" s="164">
        <v>0.96799999999999997</v>
      </c>
    </row>
    <row r="442" spans="15:18">
      <c r="O442" s="163" t="s">
        <v>322</v>
      </c>
      <c r="P442" s="163">
        <v>2000</v>
      </c>
      <c r="Q442" s="164">
        <v>20.780999999999999</v>
      </c>
      <c r="R442" s="164">
        <v>9.9220000000000006</v>
      </c>
    </row>
    <row r="443" spans="15:18">
      <c r="O443" s="163" t="s">
        <v>74</v>
      </c>
      <c r="P443" s="163">
        <v>2000</v>
      </c>
      <c r="Q443" s="164">
        <v>41.136000000000003</v>
      </c>
      <c r="R443" s="164">
        <v>9.0779999999999994</v>
      </c>
    </row>
    <row r="444" spans="15:18">
      <c r="O444" s="163" t="s">
        <v>388</v>
      </c>
      <c r="P444" s="163">
        <v>2000</v>
      </c>
      <c r="Q444" s="164">
        <v>13180.705</v>
      </c>
      <c r="R444" s="164">
        <v>12281.59</v>
      </c>
    </row>
    <row r="445" spans="15:18">
      <c r="O445" s="163" t="s">
        <v>75</v>
      </c>
      <c r="P445" s="163">
        <v>2000</v>
      </c>
      <c r="Q445" s="164">
        <v>14676.683000000001</v>
      </c>
      <c r="R445" s="164">
        <v>12983.54</v>
      </c>
    </row>
    <row r="446" spans="15:18">
      <c r="O446" s="163" t="s">
        <v>331</v>
      </c>
      <c r="P446" s="163">
        <v>2000</v>
      </c>
      <c r="Q446" s="164">
        <v>5.23</v>
      </c>
      <c r="R446" s="164">
        <v>2.6669999999999998</v>
      </c>
    </row>
    <row r="447" spans="15:18">
      <c r="O447" s="163" t="s">
        <v>308</v>
      </c>
      <c r="P447" s="163">
        <v>2000</v>
      </c>
      <c r="Q447" s="164">
        <v>178.66499999999999</v>
      </c>
      <c r="R447" s="164">
        <v>179.90199999999999</v>
      </c>
    </row>
    <row r="448" spans="15:18">
      <c r="O448" s="163" t="s">
        <v>287</v>
      </c>
      <c r="P448" s="163">
        <v>2000</v>
      </c>
      <c r="Q448" s="164">
        <v>2118.1370000000002</v>
      </c>
      <c r="R448" s="164">
        <v>2029.989</v>
      </c>
    </row>
    <row r="449" spans="5:18">
      <c r="O449" s="163" t="s">
        <v>78</v>
      </c>
      <c r="P449" s="163">
        <v>2000</v>
      </c>
      <c r="Q449" s="164">
        <v>21.370999999999999</v>
      </c>
      <c r="R449" s="164">
        <v>7.952</v>
      </c>
    </row>
    <row r="450" spans="5:18">
      <c r="O450" s="163" t="s">
        <v>389</v>
      </c>
      <c r="P450" s="163">
        <v>2000</v>
      </c>
      <c r="Q450" s="164">
        <v>1.9219999999999999</v>
      </c>
      <c r="R450" s="164">
        <v>0.53800000000000003</v>
      </c>
    </row>
    <row r="451" spans="5:18">
      <c r="O451" s="163" t="s">
        <v>82</v>
      </c>
      <c r="P451" s="163">
        <v>2000</v>
      </c>
      <c r="Q451" s="164">
        <v>14.442</v>
      </c>
      <c r="R451" s="164">
        <v>4.5010000000000003</v>
      </c>
    </row>
    <row r="452" spans="5:18">
      <c r="O452" s="163" t="s">
        <v>284</v>
      </c>
      <c r="P452" s="163">
        <v>2000</v>
      </c>
      <c r="Q452" s="164">
        <v>3037.99</v>
      </c>
      <c r="R452" s="164">
        <v>2777.3629999999998</v>
      </c>
    </row>
    <row r="453" spans="5:18">
      <c r="O453" s="163" t="s">
        <v>84</v>
      </c>
      <c r="P453" s="163">
        <v>2000</v>
      </c>
      <c r="Q453" s="164">
        <v>42.16</v>
      </c>
      <c r="R453" s="164">
        <v>8.3940000000000001</v>
      </c>
    </row>
    <row r="454" spans="5:18">
      <c r="O454" s="163" t="s">
        <v>304</v>
      </c>
      <c r="P454" s="163">
        <v>2000</v>
      </c>
      <c r="Q454" s="164">
        <v>273.26100000000002</v>
      </c>
      <c r="R454" s="164">
        <v>204.953</v>
      </c>
    </row>
    <row r="455" spans="5:18">
      <c r="O455" s="163" t="s">
        <v>86</v>
      </c>
      <c r="P455" s="163">
        <v>2000</v>
      </c>
      <c r="Q455" s="164">
        <v>0.98099999999999998</v>
      </c>
      <c r="R455" s="164">
        <v>0.55700000000000005</v>
      </c>
    </row>
    <row r="456" spans="5:18">
      <c r="O456" s="163" t="s">
        <v>87</v>
      </c>
      <c r="P456" s="163">
        <v>2000</v>
      </c>
      <c r="Q456" s="164">
        <v>70.727999999999994</v>
      </c>
      <c r="R456" s="164">
        <v>23.442</v>
      </c>
    </row>
    <row r="457" spans="5:18">
      <c r="O457" s="163" t="s">
        <v>88</v>
      </c>
      <c r="P457" s="163">
        <v>2000</v>
      </c>
      <c r="Q457" s="164">
        <v>9.9610000000000003</v>
      </c>
      <c r="R457" s="164">
        <v>2.5249999999999999</v>
      </c>
    </row>
    <row r="458" spans="5:18">
      <c r="O458" s="163" t="s">
        <v>390</v>
      </c>
      <c r="P458" s="163">
        <v>2000</v>
      </c>
      <c r="Q458" s="164">
        <v>1.6930000000000001</v>
      </c>
      <c r="R458" s="164">
        <v>0.53800000000000003</v>
      </c>
    </row>
    <row r="459" spans="5:18">
      <c r="O459" s="163" t="s">
        <v>90</v>
      </c>
      <c r="P459" s="163">
        <v>2000</v>
      </c>
      <c r="Q459" s="164">
        <v>3.7759999999999998</v>
      </c>
      <c r="R459" s="164">
        <v>0.79600000000000004</v>
      </c>
    </row>
    <row r="460" spans="5:18">
      <c r="O460" s="163" t="s">
        <v>91</v>
      </c>
      <c r="P460" s="163">
        <v>2000</v>
      </c>
      <c r="Q460" s="164">
        <v>14.871</v>
      </c>
      <c r="R460" s="164">
        <v>4.2699999999999996</v>
      </c>
    </row>
    <row r="461" spans="5:18">
      <c r="O461" s="163" t="s">
        <v>92</v>
      </c>
      <c r="P461" s="163">
        <v>2000</v>
      </c>
      <c r="Q461" s="164">
        <v>21.716000000000001</v>
      </c>
      <c r="R461" s="164">
        <v>7.7050000000000001</v>
      </c>
    </row>
    <row r="462" spans="5:18">
      <c r="O462" s="163" t="s">
        <v>311</v>
      </c>
      <c r="P462" s="163">
        <v>2000</v>
      </c>
      <c r="Q462" s="164">
        <v>180.80500000000001</v>
      </c>
      <c r="R462" s="164">
        <v>91.043000000000006</v>
      </c>
    </row>
    <row r="463" spans="5:18">
      <c r="O463" s="163" t="s">
        <v>93</v>
      </c>
      <c r="P463" s="163">
        <v>2000</v>
      </c>
      <c r="Q463" s="164">
        <v>9.4459999999999997</v>
      </c>
      <c r="R463" s="164">
        <v>13.677</v>
      </c>
    </row>
    <row r="464" spans="5:18">
      <c r="E464" s="154"/>
      <c r="F464" s="154"/>
      <c r="G464" s="154"/>
      <c r="H464" s="154"/>
      <c r="I464" s="154"/>
      <c r="J464" s="154"/>
      <c r="K464" s="154"/>
      <c r="O464" s="163" t="s">
        <v>95</v>
      </c>
      <c r="P464" s="163">
        <v>2000</v>
      </c>
      <c r="Q464" s="164">
        <v>2656.1880000000001</v>
      </c>
      <c r="R464" s="164">
        <v>602.654</v>
      </c>
    </row>
    <row r="465" spans="5:18">
      <c r="E465" s="154"/>
      <c r="F465" s="154"/>
      <c r="G465" s="154"/>
      <c r="H465" s="154"/>
      <c r="I465" s="154"/>
      <c r="J465" s="154"/>
      <c r="K465" s="154"/>
      <c r="O465" s="163" t="s">
        <v>96</v>
      </c>
      <c r="P465" s="163">
        <v>2000</v>
      </c>
      <c r="Q465" s="164">
        <v>1160.018</v>
      </c>
      <c r="R465" s="164">
        <v>226.91800000000001</v>
      </c>
    </row>
    <row r="466" spans="5:18">
      <c r="E466" s="154"/>
      <c r="F466" s="154"/>
      <c r="G466" s="154"/>
      <c r="H466" s="154"/>
      <c r="I466" s="154"/>
      <c r="J466" s="154"/>
      <c r="K466" s="154"/>
      <c r="O466" s="163" t="s">
        <v>391</v>
      </c>
      <c r="P466" s="163">
        <v>2000</v>
      </c>
      <c r="Q466" s="164">
        <v>704.84500000000003</v>
      </c>
      <c r="R466" s="164">
        <v>146.28399999999999</v>
      </c>
    </row>
    <row r="467" spans="5:18">
      <c r="E467" s="154"/>
      <c r="F467" s="154"/>
      <c r="G467" s="154"/>
      <c r="H467" s="154"/>
      <c r="I467" s="154"/>
      <c r="J467" s="154"/>
      <c r="K467" s="154"/>
      <c r="O467" s="163" t="s">
        <v>299</v>
      </c>
      <c r="P467" s="163">
        <v>2000</v>
      </c>
      <c r="Q467" s="164">
        <v>280.005</v>
      </c>
      <c r="R467" s="164">
        <v>48.713000000000001</v>
      </c>
    </row>
    <row r="468" spans="5:18">
      <c r="E468" s="154"/>
      <c r="F468" s="154"/>
      <c r="G468" s="154"/>
      <c r="H468" s="154"/>
      <c r="I468" s="154"/>
      <c r="J468" s="154"/>
      <c r="K468" s="154"/>
      <c r="O468" s="163" t="s">
        <v>312</v>
      </c>
      <c r="P468" s="163">
        <v>2000</v>
      </c>
      <c r="Q468" s="164">
        <v>156.767</v>
      </c>
      <c r="R468" s="164">
        <v>165.93199999999999</v>
      </c>
    </row>
    <row r="469" spans="5:18">
      <c r="E469" s="154"/>
      <c r="F469" s="154"/>
      <c r="G469" s="154"/>
      <c r="H469" s="154"/>
      <c r="I469" s="154"/>
      <c r="J469" s="154"/>
      <c r="K469" s="154"/>
      <c r="O469" s="163" t="s">
        <v>97</v>
      </c>
      <c r="P469" s="163">
        <v>2000</v>
      </c>
      <c r="Q469" s="164">
        <v>161.87</v>
      </c>
      <c r="R469" s="164">
        <v>127.39400000000001</v>
      </c>
    </row>
    <row r="470" spans="5:18">
      <c r="E470" s="154"/>
      <c r="F470" s="154"/>
      <c r="G470" s="154"/>
      <c r="H470" s="154"/>
      <c r="I470" s="154"/>
      <c r="J470" s="154"/>
      <c r="K470" s="154"/>
      <c r="O470" s="163" t="s">
        <v>289</v>
      </c>
      <c r="P470" s="163">
        <v>2000</v>
      </c>
      <c r="Q470" s="164">
        <v>2054.06</v>
      </c>
      <c r="R470" s="164">
        <v>1768.789</v>
      </c>
    </row>
    <row r="471" spans="5:18">
      <c r="E471" s="154"/>
      <c r="F471" s="154"/>
      <c r="G471" s="154"/>
      <c r="H471" s="154"/>
      <c r="I471" s="154"/>
      <c r="J471" s="154"/>
      <c r="K471" s="154"/>
      <c r="O471" s="163" t="s">
        <v>326</v>
      </c>
      <c r="P471" s="163">
        <v>2000</v>
      </c>
      <c r="Q471" s="164">
        <v>21.074999999999999</v>
      </c>
      <c r="R471" s="164">
        <v>0</v>
      </c>
    </row>
    <row r="472" spans="5:18">
      <c r="E472" s="154"/>
      <c r="F472" s="154"/>
      <c r="G472" s="154"/>
      <c r="H472" s="154"/>
      <c r="I472" s="154"/>
      <c r="J472" s="154"/>
      <c r="K472" s="154"/>
      <c r="O472" s="163" t="s">
        <v>99</v>
      </c>
      <c r="P472" s="163">
        <v>2000</v>
      </c>
      <c r="Q472" s="164">
        <v>4083.47</v>
      </c>
      <c r="R472" s="164">
        <v>4308.0919999999996</v>
      </c>
    </row>
    <row r="473" spans="5:18">
      <c r="E473" s="154"/>
      <c r="F473" s="154"/>
      <c r="G473" s="154"/>
      <c r="H473" s="154"/>
      <c r="I473" s="154"/>
      <c r="J473" s="154"/>
      <c r="K473" s="154"/>
      <c r="O473" s="163" t="s">
        <v>100</v>
      </c>
      <c r="P473" s="163">
        <v>2000</v>
      </c>
      <c r="Q473" s="164">
        <v>36.911999999999999</v>
      </c>
      <c r="R473" s="164">
        <v>9.2409999999999997</v>
      </c>
    </row>
    <row r="474" spans="5:18">
      <c r="E474" s="154"/>
      <c r="F474" s="154"/>
      <c r="G474" s="154"/>
      <c r="H474" s="154"/>
      <c r="I474" s="154"/>
      <c r="J474" s="154"/>
      <c r="K474" s="154"/>
      <c r="O474" s="163" t="s">
        <v>101</v>
      </c>
      <c r="P474" s="163">
        <v>2000</v>
      </c>
      <c r="Q474" s="164">
        <v>144.46100000000001</v>
      </c>
      <c r="R474" s="164">
        <v>34.880000000000003</v>
      </c>
    </row>
    <row r="475" spans="5:18">
      <c r="E475" s="154"/>
      <c r="F475" s="154"/>
      <c r="G475" s="154"/>
      <c r="H475" s="154"/>
      <c r="I475" s="154"/>
      <c r="J475" s="154"/>
      <c r="K475" s="154"/>
      <c r="O475" s="163" t="s">
        <v>103</v>
      </c>
      <c r="P475" s="163">
        <v>2000</v>
      </c>
      <c r="Q475" s="164">
        <v>67.049000000000007</v>
      </c>
      <c r="R475" s="164">
        <v>15.673</v>
      </c>
    </row>
    <row r="476" spans="5:18">
      <c r="E476" s="154"/>
      <c r="F476" s="154"/>
      <c r="G476" s="154"/>
      <c r="H476" s="154"/>
      <c r="I476" s="154"/>
      <c r="J476" s="154"/>
      <c r="K476" s="154"/>
      <c r="O476" s="163" t="s">
        <v>104</v>
      </c>
      <c r="P476" s="163">
        <v>2000</v>
      </c>
      <c r="Q476" s="164">
        <v>0.14899999999999999</v>
      </c>
      <c r="R476" s="164">
        <v>9.8000000000000004E-2</v>
      </c>
    </row>
    <row r="477" spans="5:18">
      <c r="E477" s="154"/>
      <c r="F477" s="154"/>
      <c r="G477" s="154"/>
      <c r="H477" s="154"/>
      <c r="I477" s="154"/>
      <c r="J477" s="154"/>
      <c r="K477" s="154"/>
      <c r="O477" s="163" t="s">
        <v>392</v>
      </c>
      <c r="P477" s="163">
        <v>2000</v>
      </c>
      <c r="Q477" s="164">
        <v>0</v>
      </c>
      <c r="R477" s="164">
        <v>0</v>
      </c>
    </row>
    <row r="478" spans="5:18">
      <c r="E478" s="154"/>
      <c r="F478" s="154"/>
      <c r="G478" s="154"/>
      <c r="H478" s="154"/>
      <c r="I478" s="154"/>
      <c r="J478" s="154"/>
      <c r="K478" s="154"/>
      <c r="O478" s="163" t="s">
        <v>393</v>
      </c>
      <c r="P478" s="163">
        <v>2000</v>
      </c>
      <c r="Q478" s="164">
        <v>975.73699999999997</v>
      </c>
      <c r="R478" s="164">
        <v>712.75400000000002</v>
      </c>
    </row>
    <row r="479" spans="5:18">
      <c r="E479" s="154"/>
      <c r="F479" s="154"/>
      <c r="G479" s="154"/>
      <c r="H479" s="154"/>
      <c r="I479" s="154"/>
      <c r="J479" s="154"/>
      <c r="K479" s="154"/>
      <c r="O479" s="163" t="s">
        <v>305</v>
      </c>
      <c r="P479" s="163">
        <v>2000</v>
      </c>
      <c r="Q479" s="164">
        <v>142.63300000000001</v>
      </c>
      <c r="R479" s="164">
        <v>54.444000000000003</v>
      </c>
    </row>
    <row r="480" spans="5:18">
      <c r="E480" s="154"/>
      <c r="F480" s="154"/>
      <c r="G480" s="154"/>
      <c r="H480" s="154"/>
      <c r="I480" s="154"/>
      <c r="J480" s="154"/>
      <c r="K480" s="154"/>
      <c r="O480" s="163" t="s">
        <v>106</v>
      </c>
      <c r="P480" s="163">
        <v>2000</v>
      </c>
      <c r="Q480" s="164">
        <v>10.162000000000001</v>
      </c>
      <c r="R480" s="164">
        <v>2.0430000000000001</v>
      </c>
    </row>
    <row r="481" spans="5:18">
      <c r="E481" s="154"/>
      <c r="F481" s="154"/>
      <c r="G481" s="154"/>
      <c r="H481" s="154"/>
      <c r="I481" s="154"/>
      <c r="J481" s="154"/>
      <c r="K481" s="154"/>
      <c r="O481" s="163" t="s">
        <v>107</v>
      </c>
      <c r="P481" s="163">
        <v>2000</v>
      </c>
      <c r="Q481" s="164">
        <v>12.538</v>
      </c>
      <c r="R481" s="164">
        <v>2.0209999999999999</v>
      </c>
    </row>
    <row r="482" spans="5:18">
      <c r="E482" s="154"/>
      <c r="F482" s="154"/>
      <c r="G482" s="154"/>
      <c r="H482" s="154"/>
      <c r="I482" s="154"/>
      <c r="J482" s="154"/>
      <c r="K482" s="154"/>
      <c r="O482" s="163" t="s">
        <v>327</v>
      </c>
      <c r="P482" s="163">
        <v>2000</v>
      </c>
      <c r="Q482" s="164">
        <v>26.65</v>
      </c>
      <c r="R482" s="164">
        <v>10.823</v>
      </c>
    </row>
    <row r="483" spans="5:18">
      <c r="E483" s="154"/>
      <c r="F483" s="154"/>
      <c r="G483" s="154"/>
      <c r="H483" s="154"/>
      <c r="I483" s="154"/>
      <c r="J483" s="154"/>
      <c r="K483" s="154"/>
      <c r="O483" s="163" t="s">
        <v>108</v>
      </c>
      <c r="P483" s="163">
        <v>2000</v>
      </c>
      <c r="Q483" s="164">
        <v>39.908999999999999</v>
      </c>
      <c r="R483" s="164">
        <v>17.382999999999999</v>
      </c>
    </row>
    <row r="484" spans="5:18">
      <c r="E484" s="154"/>
      <c r="F484" s="154"/>
      <c r="G484" s="154"/>
      <c r="H484" s="154"/>
      <c r="I484" s="154"/>
      <c r="J484" s="154"/>
      <c r="K484" s="154"/>
      <c r="O484" s="163" t="s">
        <v>109</v>
      </c>
      <c r="P484" s="163">
        <v>2000</v>
      </c>
      <c r="Q484" s="164">
        <v>3.0379999999999998</v>
      </c>
      <c r="R484" s="164">
        <v>1.1870000000000001</v>
      </c>
    </row>
    <row r="485" spans="5:18">
      <c r="E485" s="154"/>
      <c r="F485" s="154"/>
      <c r="G485" s="154"/>
      <c r="H485" s="154"/>
      <c r="I485" s="154"/>
      <c r="J485" s="154"/>
      <c r="K485" s="154"/>
      <c r="O485" s="163" t="s">
        <v>110</v>
      </c>
      <c r="P485" s="163">
        <v>2000</v>
      </c>
      <c r="Q485" s="164">
        <v>1.369</v>
      </c>
      <c r="R485" s="164">
        <v>0.48199999999999998</v>
      </c>
    </row>
    <row r="486" spans="5:18">
      <c r="E486" s="154"/>
      <c r="F486" s="154"/>
      <c r="G486" s="154"/>
      <c r="H486" s="154"/>
      <c r="I486" s="154"/>
      <c r="J486" s="154"/>
      <c r="K486" s="154"/>
      <c r="O486" s="163" t="s">
        <v>394</v>
      </c>
      <c r="P486" s="163">
        <v>2000</v>
      </c>
      <c r="Q486" s="164">
        <v>119.491</v>
      </c>
      <c r="R486" s="164">
        <v>35.929000000000002</v>
      </c>
    </row>
    <row r="487" spans="5:18">
      <c r="E487" s="154"/>
      <c r="F487" s="154"/>
      <c r="G487" s="154"/>
      <c r="H487" s="154"/>
      <c r="I487" s="154"/>
      <c r="J487" s="154"/>
      <c r="K487" s="154"/>
      <c r="O487" s="163" t="s">
        <v>321</v>
      </c>
      <c r="P487" s="163">
        <v>2000</v>
      </c>
      <c r="Q487" s="164">
        <v>41.6</v>
      </c>
      <c r="R487" s="164">
        <v>17.925000000000001</v>
      </c>
    </row>
    <row r="488" spans="5:18">
      <c r="E488" s="154"/>
      <c r="F488" s="154"/>
      <c r="G488" s="154"/>
      <c r="H488" s="154"/>
      <c r="I488" s="154"/>
      <c r="J488" s="154"/>
      <c r="K488" s="154"/>
      <c r="O488" s="163" t="s">
        <v>328</v>
      </c>
      <c r="P488" s="163">
        <v>2000</v>
      </c>
      <c r="Q488" s="164">
        <v>35.526000000000003</v>
      </c>
      <c r="R488" s="164">
        <v>31.791</v>
      </c>
    </row>
    <row r="489" spans="5:18">
      <c r="E489" s="154"/>
      <c r="F489" s="154"/>
      <c r="G489" s="154"/>
      <c r="H489" s="154"/>
      <c r="I489" s="154"/>
      <c r="J489" s="154"/>
      <c r="K489" s="154"/>
      <c r="O489" s="163" t="s">
        <v>395</v>
      </c>
      <c r="P489" s="163">
        <v>2000</v>
      </c>
      <c r="Q489" s="164">
        <v>17.971</v>
      </c>
      <c r="R489" s="164">
        <v>5.5380000000000003</v>
      </c>
    </row>
    <row r="490" spans="5:18">
      <c r="E490" s="154"/>
      <c r="F490" s="154"/>
      <c r="G490" s="154"/>
      <c r="H490" s="154"/>
      <c r="I490" s="154"/>
      <c r="J490" s="154"/>
      <c r="K490" s="154"/>
      <c r="O490" s="163" t="s">
        <v>113</v>
      </c>
      <c r="P490" s="163">
        <v>2000</v>
      </c>
      <c r="Q490" s="164">
        <v>22.768000000000001</v>
      </c>
      <c r="R490" s="164">
        <v>4.5030000000000001</v>
      </c>
    </row>
    <row r="491" spans="5:18">
      <c r="E491" s="154"/>
      <c r="F491" s="154"/>
      <c r="G491" s="154"/>
      <c r="H491" s="154"/>
      <c r="I491" s="154"/>
      <c r="J491" s="154"/>
      <c r="K491" s="154"/>
      <c r="O491" s="163" t="s">
        <v>114</v>
      </c>
      <c r="P491" s="163">
        <v>2000</v>
      </c>
      <c r="Q491" s="164">
        <v>7.16</v>
      </c>
      <c r="R491" s="164">
        <v>2.5059999999999998</v>
      </c>
    </row>
    <row r="492" spans="5:18">
      <c r="E492" s="154"/>
      <c r="F492" s="154"/>
      <c r="G492" s="154"/>
      <c r="H492" s="154"/>
      <c r="I492" s="154"/>
      <c r="J492" s="154"/>
      <c r="K492" s="154"/>
      <c r="O492" s="163" t="s">
        <v>296</v>
      </c>
      <c r="P492" s="163">
        <v>2000</v>
      </c>
      <c r="Q492" s="164">
        <v>367.58100000000002</v>
      </c>
      <c r="R492" s="164">
        <v>113.86799999999999</v>
      </c>
    </row>
    <row r="493" spans="5:18">
      <c r="E493" s="154"/>
      <c r="F493" s="154"/>
      <c r="G493" s="154"/>
      <c r="H493" s="154"/>
      <c r="I493" s="154"/>
      <c r="J493" s="154"/>
      <c r="K493" s="154"/>
      <c r="O493" s="163" t="s">
        <v>116</v>
      </c>
      <c r="P493" s="163">
        <v>2000</v>
      </c>
      <c r="Q493" s="164">
        <v>0</v>
      </c>
      <c r="R493" s="164">
        <v>0</v>
      </c>
    </row>
    <row r="494" spans="5:18">
      <c r="E494" s="154"/>
      <c r="F494" s="154"/>
      <c r="G494" s="154"/>
      <c r="H494" s="154"/>
      <c r="I494" s="154"/>
      <c r="J494" s="154"/>
      <c r="K494" s="154"/>
      <c r="O494" s="163" t="s">
        <v>117</v>
      </c>
      <c r="P494" s="163">
        <v>2000</v>
      </c>
      <c r="Q494" s="164">
        <v>13.021000000000001</v>
      </c>
      <c r="R494" s="164">
        <v>3.9020000000000001</v>
      </c>
    </row>
    <row r="495" spans="5:18">
      <c r="E495" s="154"/>
      <c r="F495" s="154"/>
      <c r="G495" s="154"/>
      <c r="H495" s="154"/>
      <c r="I495" s="154"/>
      <c r="J495" s="154"/>
      <c r="K495" s="154"/>
      <c r="O495" s="163" t="s">
        <v>332</v>
      </c>
      <c r="P495" s="163">
        <v>2000</v>
      </c>
      <c r="Q495" s="164">
        <v>9.8550000000000004</v>
      </c>
      <c r="R495" s="164">
        <v>5.7210000000000001</v>
      </c>
    </row>
    <row r="496" spans="5:18">
      <c r="E496" s="154"/>
      <c r="F496" s="154"/>
      <c r="G496" s="154"/>
      <c r="H496" s="154"/>
      <c r="I496" s="154"/>
      <c r="J496" s="154"/>
      <c r="K496" s="154"/>
      <c r="O496" s="163" t="s">
        <v>120</v>
      </c>
      <c r="P496" s="163">
        <v>2000</v>
      </c>
      <c r="Q496" s="164">
        <v>6.5960000000000001</v>
      </c>
      <c r="R496" s="164">
        <v>1.5249999999999999</v>
      </c>
    </row>
    <row r="497" spans="5:18">
      <c r="E497" s="154"/>
      <c r="F497" s="154"/>
      <c r="G497" s="154"/>
      <c r="H497" s="154"/>
      <c r="I497" s="154"/>
      <c r="J497" s="154"/>
      <c r="K497" s="154"/>
      <c r="O497" s="163" t="s">
        <v>121</v>
      </c>
      <c r="P497" s="163">
        <v>2000</v>
      </c>
      <c r="Q497" s="164">
        <v>13.474</v>
      </c>
      <c r="R497" s="164">
        <v>5.4059999999999997</v>
      </c>
    </row>
    <row r="498" spans="5:18">
      <c r="E498" s="154"/>
      <c r="F498" s="154"/>
      <c r="G498" s="154"/>
      <c r="H498" s="154"/>
      <c r="I498" s="154"/>
      <c r="J498" s="154"/>
      <c r="K498" s="154"/>
      <c r="O498" s="163" t="s">
        <v>122</v>
      </c>
      <c r="P498" s="163">
        <v>2000</v>
      </c>
      <c r="Q498" s="164">
        <v>1527.336</v>
      </c>
      <c r="R498" s="164">
        <v>798.69399999999996</v>
      </c>
    </row>
    <row r="499" spans="5:18">
      <c r="E499" s="154"/>
      <c r="F499" s="154"/>
      <c r="G499" s="154"/>
      <c r="H499" s="154"/>
      <c r="I499" s="154"/>
      <c r="J499" s="154"/>
      <c r="K499" s="154"/>
      <c r="O499" s="163" t="s">
        <v>124</v>
      </c>
      <c r="P499" s="163">
        <v>2000</v>
      </c>
      <c r="Q499" s="164">
        <v>8.4480000000000004</v>
      </c>
      <c r="R499" s="164">
        <v>2.1230000000000002</v>
      </c>
    </row>
    <row r="500" spans="5:18">
      <c r="E500" s="154"/>
      <c r="F500" s="154"/>
      <c r="G500" s="154"/>
      <c r="H500" s="154"/>
      <c r="I500" s="154"/>
      <c r="J500" s="154"/>
      <c r="K500" s="154"/>
      <c r="O500" s="163" t="s">
        <v>129</v>
      </c>
      <c r="P500" s="163">
        <v>2000</v>
      </c>
      <c r="Q500" s="164">
        <v>9.375</v>
      </c>
      <c r="R500" s="164">
        <v>1.843</v>
      </c>
    </row>
    <row r="501" spans="5:18">
      <c r="E501" s="154"/>
      <c r="F501" s="154"/>
      <c r="G501" s="154"/>
      <c r="H501" s="154"/>
      <c r="I501" s="154"/>
      <c r="J501" s="154"/>
      <c r="K501" s="154"/>
      <c r="O501" s="163" t="s">
        <v>130</v>
      </c>
      <c r="P501" s="163">
        <v>2000</v>
      </c>
      <c r="Q501" s="164">
        <v>5.93</v>
      </c>
      <c r="R501" s="164">
        <v>1.9650000000000001</v>
      </c>
    </row>
    <row r="502" spans="5:18">
      <c r="E502" s="154"/>
      <c r="F502" s="154"/>
      <c r="G502" s="154"/>
      <c r="H502" s="154"/>
      <c r="I502" s="154"/>
      <c r="J502" s="154"/>
      <c r="K502" s="154"/>
      <c r="O502" s="163" t="s">
        <v>132</v>
      </c>
      <c r="P502" s="163">
        <v>2000</v>
      </c>
      <c r="Q502" s="164">
        <v>128.52699999999999</v>
      </c>
      <c r="R502" s="164">
        <v>46.686</v>
      </c>
    </row>
    <row r="503" spans="5:18">
      <c r="E503" s="154"/>
      <c r="F503" s="154"/>
      <c r="G503" s="154"/>
      <c r="H503" s="154"/>
      <c r="I503" s="154"/>
      <c r="J503" s="154"/>
      <c r="K503" s="154"/>
      <c r="O503" s="163" t="s">
        <v>133</v>
      </c>
      <c r="P503" s="163">
        <v>2000</v>
      </c>
      <c r="Q503" s="164">
        <v>10.646000000000001</v>
      </c>
      <c r="R503" s="164">
        <v>4.3109999999999999</v>
      </c>
    </row>
    <row r="504" spans="5:18">
      <c r="E504" s="154"/>
      <c r="F504" s="154"/>
      <c r="G504" s="154"/>
      <c r="H504" s="154"/>
      <c r="I504" s="154"/>
      <c r="J504" s="154"/>
      <c r="K504" s="154"/>
      <c r="O504" s="163" t="s">
        <v>135</v>
      </c>
      <c r="P504" s="163">
        <v>2000</v>
      </c>
      <c r="Q504" s="164">
        <v>0</v>
      </c>
      <c r="R504" s="164">
        <v>0</v>
      </c>
    </row>
    <row r="505" spans="5:18">
      <c r="E505" s="154"/>
      <c r="F505" s="154"/>
      <c r="G505" s="154"/>
      <c r="H505" s="154"/>
      <c r="I505" s="154"/>
      <c r="J505" s="154"/>
      <c r="K505" s="154"/>
      <c r="O505" s="163" t="s">
        <v>136</v>
      </c>
      <c r="P505" s="163">
        <v>2000</v>
      </c>
      <c r="Q505" s="164">
        <v>11.597</v>
      </c>
      <c r="R505" s="164">
        <v>5.7080000000000002</v>
      </c>
    </row>
    <row r="506" spans="5:18">
      <c r="E506" s="154"/>
      <c r="F506" s="154"/>
      <c r="G506" s="154"/>
      <c r="H506" s="154"/>
      <c r="I506" s="154"/>
      <c r="J506" s="154"/>
      <c r="K506" s="154"/>
      <c r="O506" s="163" t="s">
        <v>336</v>
      </c>
      <c r="P506" s="163">
        <v>2000</v>
      </c>
      <c r="Q506" s="164">
        <v>0</v>
      </c>
      <c r="R506" s="164">
        <v>0</v>
      </c>
    </row>
    <row r="507" spans="5:18">
      <c r="E507" s="154"/>
      <c r="F507" s="154"/>
      <c r="G507" s="154"/>
      <c r="H507" s="154"/>
      <c r="I507" s="154"/>
      <c r="J507" s="154"/>
      <c r="K507" s="154"/>
      <c r="O507" s="163" t="s">
        <v>318</v>
      </c>
      <c r="P507" s="163">
        <v>2000</v>
      </c>
      <c r="Q507" s="164">
        <v>36.554000000000002</v>
      </c>
      <c r="R507" s="164">
        <v>6.8819999999999997</v>
      </c>
    </row>
    <row r="508" spans="5:18">
      <c r="E508" s="154"/>
      <c r="F508" s="154"/>
      <c r="G508" s="154"/>
      <c r="H508" s="154"/>
      <c r="I508" s="154"/>
      <c r="J508" s="154"/>
      <c r="K508" s="154"/>
      <c r="O508" s="163" t="s">
        <v>297</v>
      </c>
      <c r="P508" s="163">
        <v>2000</v>
      </c>
      <c r="Q508" s="164">
        <v>665.21799999999996</v>
      </c>
      <c r="R508" s="164">
        <v>633.76900000000001</v>
      </c>
    </row>
    <row r="509" spans="5:18">
      <c r="E509" s="154"/>
      <c r="F509" s="154"/>
      <c r="G509" s="154"/>
      <c r="H509" s="154"/>
      <c r="I509" s="154"/>
      <c r="J509" s="154"/>
      <c r="K509" s="154"/>
      <c r="O509" s="163" t="s">
        <v>137</v>
      </c>
      <c r="P509" s="163">
        <v>2000</v>
      </c>
      <c r="Q509" s="164">
        <v>105.78700000000001</v>
      </c>
      <c r="R509" s="164">
        <v>93.980999999999995</v>
      </c>
    </row>
    <row r="510" spans="5:18">
      <c r="E510" s="154"/>
      <c r="F510" s="154"/>
      <c r="G510" s="154"/>
      <c r="H510" s="154"/>
      <c r="I510" s="154"/>
      <c r="J510" s="154"/>
      <c r="K510" s="154"/>
      <c r="O510" s="163" t="s">
        <v>324</v>
      </c>
      <c r="P510" s="163">
        <v>2000</v>
      </c>
      <c r="Q510" s="164">
        <v>17.795000000000002</v>
      </c>
      <c r="R510" s="164">
        <v>5.4130000000000003</v>
      </c>
    </row>
    <row r="511" spans="5:18">
      <c r="E511" s="154"/>
      <c r="F511" s="154"/>
      <c r="G511" s="154"/>
      <c r="H511" s="154"/>
      <c r="I511" s="154"/>
      <c r="J511" s="154"/>
      <c r="K511" s="154"/>
      <c r="O511" s="163" t="s">
        <v>138</v>
      </c>
      <c r="P511" s="163">
        <v>2000</v>
      </c>
      <c r="Q511" s="164">
        <v>8.5510000000000002</v>
      </c>
      <c r="R511" s="164">
        <v>2.802</v>
      </c>
    </row>
    <row r="512" spans="5:18">
      <c r="E512" s="154"/>
      <c r="F512" s="154"/>
      <c r="G512" s="154"/>
      <c r="H512" s="154"/>
      <c r="I512" s="154"/>
      <c r="J512" s="154"/>
      <c r="K512" s="154"/>
      <c r="O512" s="163" t="s">
        <v>293</v>
      </c>
      <c r="P512" s="163">
        <v>2000</v>
      </c>
      <c r="Q512" s="164">
        <v>348.47699999999998</v>
      </c>
      <c r="R512" s="164">
        <v>67.850999999999999</v>
      </c>
    </row>
    <row r="513" spans="5:18">
      <c r="E513" s="154"/>
      <c r="F513" s="154"/>
      <c r="G513" s="154"/>
      <c r="H513" s="154"/>
      <c r="I513" s="154"/>
      <c r="J513" s="154"/>
      <c r="K513" s="154"/>
      <c r="O513" s="163" t="s">
        <v>338</v>
      </c>
      <c r="P513" s="163">
        <v>2000</v>
      </c>
      <c r="Q513" s="164">
        <v>0</v>
      </c>
      <c r="R513" s="164">
        <v>0</v>
      </c>
    </row>
    <row r="514" spans="5:18">
      <c r="E514" s="154"/>
      <c r="F514" s="154"/>
      <c r="G514" s="154"/>
      <c r="H514" s="154"/>
      <c r="I514" s="154"/>
      <c r="J514" s="154"/>
      <c r="K514" s="154"/>
      <c r="O514" s="163" t="s">
        <v>139</v>
      </c>
      <c r="P514" s="163">
        <v>2000</v>
      </c>
      <c r="Q514" s="164">
        <v>260.89499999999998</v>
      </c>
      <c r="R514" s="164">
        <v>272.72000000000003</v>
      </c>
    </row>
    <row r="515" spans="5:18">
      <c r="E515" s="154"/>
      <c r="F515" s="154"/>
      <c r="G515" s="154"/>
      <c r="H515" s="154"/>
      <c r="I515" s="154"/>
      <c r="J515" s="154"/>
      <c r="K515" s="154"/>
      <c r="O515" s="163" t="s">
        <v>142</v>
      </c>
      <c r="P515" s="163">
        <v>2000</v>
      </c>
      <c r="Q515" s="164">
        <v>100.03400000000001</v>
      </c>
      <c r="R515" s="164">
        <v>29.768999999999998</v>
      </c>
    </row>
    <row r="516" spans="5:18">
      <c r="E516" s="154"/>
      <c r="F516" s="154"/>
      <c r="G516" s="154"/>
      <c r="H516" s="154"/>
      <c r="I516" s="154"/>
      <c r="J516" s="154"/>
      <c r="K516" s="154"/>
      <c r="O516" s="163" t="s">
        <v>291</v>
      </c>
      <c r="P516" s="163">
        <v>2000</v>
      </c>
      <c r="Q516" s="164">
        <v>484.12700000000001</v>
      </c>
      <c r="R516" s="164">
        <v>85.822000000000003</v>
      </c>
    </row>
    <row r="517" spans="5:18">
      <c r="E517" s="154"/>
      <c r="F517" s="154"/>
      <c r="G517" s="154"/>
      <c r="H517" s="154"/>
      <c r="I517" s="154"/>
      <c r="J517" s="154"/>
      <c r="K517" s="154"/>
      <c r="O517" s="163" t="s">
        <v>337</v>
      </c>
      <c r="P517" s="163">
        <v>2000</v>
      </c>
      <c r="Q517" s="164">
        <v>0.27</v>
      </c>
      <c r="R517" s="164">
        <v>0.17699999999999999</v>
      </c>
    </row>
    <row r="518" spans="5:18">
      <c r="E518" s="154"/>
      <c r="F518" s="154"/>
      <c r="G518" s="154"/>
      <c r="H518" s="154"/>
      <c r="I518" s="154"/>
      <c r="J518" s="154"/>
      <c r="K518" s="154"/>
      <c r="O518" s="163" t="s">
        <v>325</v>
      </c>
      <c r="P518" s="163">
        <v>2000</v>
      </c>
      <c r="Q518" s="164">
        <v>30.408000000000001</v>
      </c>
      <c r="R518" s="164">
        <v>12.523999999999999</v>
      </c>
    </row>
    <row r="519" spans="5:18">
      <c r="E519" s="154"/>
      <c r="F519" s="154"/>
      <c r="G519" s="154"/>
      <c r="H519" s="154"/>
      <c r="I519" s="154"/>
      <c r="J519" s="154"/>
      <c r="K519" s="154"/>
      <c r="O519" s="163" t="s">
        <v>143</v>
      </c>
      <c r="P519" s="163">
        <v>2000</v>
      </c>
      <c r="Q519" s="164">
        <v>9.9809999999999999</v>
      </c>
      <c r="R519" s="164">
        <v>4.375</v>
      </c>
    </row>
    <row r="520" spans="5:18">
      <c r="E520" s="154"/>
      <c r="F520" s="154"/>
      <c r="G520" s="154"/>
      <c r="H520" s="154"/>
      <c r="I520" s="154"/>
      <c r="J520" s="154"/>
      <c r="K520" s="154"/>
      <c r="O520" s="163" t="s">
        <v>145</v>
      </c>
      <c r="P520" s="163">
        <v>2000</v>
      </c>
      <c r="Q520" s="164">
        <v>32.265999999999998</v>
      </c>
      <c r="R520" s="164">
        <v>7.9459999999999997</v>
      </c>
    </row>
    <row r="521" spans="5:18">
      <c r="E521" s="154"/>
      <c r="F521" s="154"/>
      <c r="G521" s="154"/>
      <c r="H521" s="154"/>
      <c r="I521" s="154"/>
      <c r="J521" s="154"/>
      <c r="K521" s="154"/>
      <c r="O521" s="163" t="s">
        <v>146</v>
      </c>
      <c r="P521" s="163">
        <v>2000</v>
      </c>
      <c r="Q521" s="164">
        <v>168.607</v>
      </c>
      <c r="R521" s="164">
        <v>60.8</v>
      </c>
    </row>
    <row r="522" spans="5:18">
      <c r="E522" s="154"/>
      <c r="F522" s="154"/>
      <c r="G522" s="154"/>
      <c r="H522" s="154"/>
      <c r="I522" s="154"/>
      <c r="J522" s="154"/>
      <c r="K522" s="154"/>
      <c r="O522" s="163" t="s">
        <v>147</v>
      </c>
      <c r="P522" s="163">
        <v>2000</v>
      </c>
      <c r="Q522" s="164">
        <v>329.44499999999999</v>
      </c>
      <c r="R522" s="164">
        <v>82.353999999999999</v>
      </c>
    </row>
    <row r="523" spans="5:18">
      <c r="E523" s="154"/>
      <c r="F523" s="154"/>
      <c r="G523" s="154"/>
      <c r="H523" s="154"/>
      <c r="I523" s="154"/>
      <c r="J523" s="154"/>
      <c r="K523" s="154"/>
      <c r="O523" s="163" t="s">
        <v>290</v>
      </c>
      <c r="P523" s="163">
        <v>2000</v>
      </c>
      <c r="Q523" s="164">
        <v>556.774</v>
      </c>
      <c r="R523" s="164">
        <v>262.99299999999999</v>
      </c>
    </row>
    <row r="524" spans="5:18">
      <c r="E524" s="154"/>
      <c r="F524" s="154"/>
      <c r="G524" s="154"/>
      <c r="H524" s="154"/>
      <c r="I524" s="154"/>
      <c r="J524" s="154"/>
      <c r="K524" s="154"/>
      <c r="O524" s="163" t="s">
        <v>307</v>
      </c>
      <c r="P524" s="163">
        <v>2000</v>
      </c>
      <c r="Q524" s="164">
        <v>269.053</v>
      </c>
      <c r="R524" s="164">
        <v>188.97399999999999</v>
      </c>
    </row>
    <row r="525" spans="5:18">
      <c r="E525" s="154"/>
      <c r="F525" s="154"/>
      <c r="G525" s="154"/>
      <c r="H525" s="154"/>
      <c r="I525" s="154"/>
      <c r="J525" s="154"/>
      <c r="K525" s="154"/>
      <c r="O525" s="163" t="s">
        <v>303</v>
      </c>
      <c r="P525" s="163">
        <v>2000</v>
      </c>
      <c r="Q525" s="164">
        <v>66.245000000000005</v>
      </c>
      <c r="R525" s="164">
        <v>30.084</v>
      </c>
    </row>
    <row r="526" spans="5:18">
      <c r="E526" s="154"/>
      <c r="F526" s="154"/>
      <c r="G526" s="154"/>
      <c r="H526" s="154"/>
      <c r="I526" s="154"/>
      <c r="J526" s="154"/>
      <c r="K526" s="154"/>
      <c r="O526" s="163" t="s">
        <v>302</v>
      </c>
      <c r="P526" s="163">
        <v>2000</v>
      </c>
      <c r="Q526" s="164">
        <v>223.75399999999999</v>
      </c>
      <c r="R526" s="164">
        <v>74.659000000000006</v>
      </c>
    </row>
    <row r="527" spans="5:18">
      <c r="E527" s="154"/>
      <c r="F527" s="154"/>
      <c r="G527" s="154"/>
      <c r="H527" s="154"/>
      <c r="I527" s="154"/>
      <c r="J527" s="154"/>
      <c r="K527" s="154"/>
      <c r="O527" s="163" t="s">
        <v>283</v>
      </c>
      <c r="P527" s="163">
        <v>2000</v>
      </c>
      <c r="Q527" s="164">
        <v>1931.076</v>
      </c>
      <c r="R527" s="164">
        <v>567.37699999999995</v>
      </c>
    </row>
    <row r="528" spans="5:18">
      <c r="E528" s="154"/>
      <c r="F528" s="154"/>
      <c r="G528" s="154"/>
      <c r="H528" s="154"/>
      <c r="I528" s="154"/>
      <c r="J528" s="154"/>
      <c r="K528" s="154"/>
      <c r="O528" s="163" t="s">
        <v>151</v>
      </c>
      <c r="P528" s="163">
        <v>2000</v>
      </c>
      <c r="Q528" s="164">
        <v>6.4139999999999997</v>
      </c>
      <c r="R528" s="164">
        <v>1.804</v>
      </c>
    </row>
    <row r="529" spans="5:18">
      <c r="E529" s="154"/>
      <c r="F529" s="154"/>
      <c r="G529" s="154"/>
      <c r="H529" s="154"/>
      <c r="I529" s="154"/>
      <c r="J529" s="154"/>
      <c r="K529" s="154"/>
      <c r="O529" s="163" t="s">
        <v>396</v>
      </c>
      <c r="P529" s="163">
        <v>2000</v>
      </c>
      <c r="Q529" s="164">
        <v>0.86899999999999999</v>
      </c>
      <c r="R529" s="164">
        <v>0.45600000000000002</v>
      </c>
    </row>
    <row r="530" spans="5:18">
      <c r="E530" s="154"/>
      <c r="F530" s="154"/>
      <c r="G530" s="154"/>
      <c r="H530" s="154"/>
      <c r="I530" s="154"/>
      <c r="J530" s="154"/>
      <c r="K530" s="154"/>
      <c r="O530" s="163" t="s">
        <v>333</v>
      </c>
      <c r="P530" s="163">
        <v>2000</v>
      </c>
      <c r="Q530" s="164">
        <v>1.5660000000000001</v>
      </c>
      <c r="R530" s="164">
        <v>0.872</v>
      </c>
    </row>
    <row r="531" spans="5:18">
      <c r="E531" s="154"/>
      <c r="F531" s="154"/>
      <c r="G531" s="154"/>
      <c r="H531" s="154"/>
      <c r="I531" s="154"/>
      <c r="J531" s="154"/>
      <c r="K531" s="154"/>
      <c r="O531" s="163" t="s">
        <v>397</v>
      </c>
      <c r="P531" s="163">
        <v>2000</v>
      </c>
      <c r="Q531" s="164">
        <v>0.81599999999999995</v>
      </c>
      <c r="R531" s="164">
        <v>0.443</v>
      </c>
    </row>
    <row r="532" spans="5:18">
      <c r="E532" s="154"/>
      <c r="F532" s="154"/>
      <c r="G532" s="154"/>
      <c r="H532" s="154"/>
      <c r="I532" s="154"/>
      <c r="J532" s="154"/>
      <c r="K532" s="154"/>
      <c r="O532" s="163" t="s">
        <v>152</v>
      </c>
      <c r="P532" s="163">
        <v>2000</v>
      </c>
      <c r="Q532" s="164">
        <v>0.75700000000000001</v>
      </c>
      <c r="R532" s="164">
        <v>0.36399999999999999</v>
      </c>
    </row>
    <row r="533" spans="5:18">
      <c r="E533" s="154"/>
      <c r="F533" s="154"/>
      <c r="G533" s="154"/>
      <c r="H533" s="154"/>
      <c r="I533" s="154"/>
      <c r="J533" s="154"/>
      <c r="K533" s="154"/>
      <c r="O533" s="163" t="s">
        <v>398</v>
      </c>
      <c r="P533" s="163">
        <v>2000</v>
      </c>
      <c r="Q533" s="164">
        <v>0.30099999999999999</v>
      </c>
      <c r="R533" s="164">
        <v>0.10299999999999999</v>
      </c>
    </row>
    <row r="534" spans="5:18">
      <c r="E534" s="154"/>
      <c r="F534" s="154"/>
      <c r="G534" s="154"/>
      <c r="H534" s="154"/>
      <c r="I534" s="154"/>
      <c r="J534" s="154"/>
      <c r="K534" s="154"/>
      <c r="O534" s="163" t="s">
        <v>286</v>
      </c>
      <c r="P534" s="163">
        <v>2000</v>
      </c>
      <c r="Q534" s="164">
        <v>746.67399999999998</v>
      </c>
      <c r="R534" s="164">
        <v>258.61</v>
      </c>
    </row>
    <row r="535" spans="5:18">
      <c r="E535" s="154"/>
      <c r="F535" s="154"/>
      <c r="G535" s="154"/>
      <c r="H535" s="154"/>
      <c r="I535" s="154"/>
      <c r="J535" s="154"/>
      <c r="K535" s="154"/>
      <c r="O535" s="163" t="s">
        <v>156</v>
      </c>
      <c r="P535" s="163">
        <v>2000</v>
      </c>
      <c r="Q535" s="164">
        <v>18.898</v>
      </c>
      <c r="R535" s="164">
        <v>6.9340000000000002</v>
      </c>
    </row>
    <row r="536" spans="5:18">
      <c r="E536" s="154"/>
      <c r="F536" s="154"/>
      <c r="G536" s="154"/>
      <c r="H536" s="154"/>
      <c r="I536" s="154"/>
      <c r="J536" s="154"/>
      <c r="K536" s="154"/>
      <c r="O536" s="163" t="s">
        <v>399</v>
      </c>
      <c r="P536" s="163">
        <v>2000</v>
      </c>
      <c r="Q536" s="164">
        <v>58.183999999999997</v>
      </c>
      <c r="R536" s="164">
        <v>19.425000000000001</v>
      </c>
    </row>
    <row r="537" spans="5:18">
      <c r="E537" s="154"/>
      <c r="F537" s="154"/>
      <c r="G537" s="154"/>
      <c r="H537" s="154"/>
      <c r="I537" s="154"/>
      <c r="J537" s="154"/>
      <c r="K537" s="154"/>
      <c r="O537" s="163" t="s">
        <v>159</v>
      </c>
      <c r="P537" s="163">
        <v>2000</v>
      </c>
      <c r="Q537" s="164">
        <v>1.488</v>
      </c>
      <c r="R537" s="164">
        <v>0.93</v>
      </c>
    </row>
    <row r="538" spans="5:18">
      <c r="E538" s="154"/>
      <c r="F538" s="154"/>
      <c r="G538" s="154"/>
      <c r="H538" s="154"/>
      <c r="I538" s="154"/>
      <c r="J538" s="154"/>
      <c r="K538" s="154"/>
      <c r="O538" s="163" t="s">
        <v>160</v>
      </c>
      <c r="P538" s="163">
        <v>2000</v>
      </c>
      <c r="Q538" s="164">
        <v>4.1630000000000003</v>
      </c>
      <c r="R538" s="164">
        <v>1.143</v>
      </c>
    </row>
    <row r="539" spans="5:18">
      <c r="E539" s="154"/>
      <c r="F539" s="154"/>
      <c r="G539" s="154"/>
      <c r="H539" s="154"/>
      <c r="I539" s="154"/>
      <c r="J539" s="154"/>
      <c r="K539" s="154"/>
      <c r="O539" s="163" t="s">
        <v>161</v>
      </c>
      <c r="P539" s="163">
        <v>2000</v>
      </c>
      <c r="Q539" s="164">
        <v>207.40100000000001</v>
      </c>
      <c r="R539" s="164">
        <v>100.38</v>
      </c>
    </row>
    <row r="540" spans="5:18">
      <c r="E540" s="154"/>
      <c r="F540" s="154"/>
      <c r="G540" s="154"/>
      <c r="H540" s="154"/>
      <c r="I540" s="154"/>
      <c r="J540" s="154"/>
      <c r="K540" s="154"/>
      <c r="O540" s="163" t="s">
        <v>315</v>
      </c>
      <c r="P540" s="163">
        <v>2000</v>
      </c>
      <c r="Q540" s="164">
        <v>82.135999999999996</v>
      </c>
      <c r="R540" s="164">
        <v>49.014000000000003</v>
      </c>
    </row>
    <row r="541" spans="5:18">
      <c r="E541" s="154"/>
      <c r="F541" s="154"/>
      <c r="G541" s="154"/>
      <c r="H541" s="154"/>
      <c r="I541" s="154"/>
      <c r="J541" s="154"/>
      <c r="K541" s="154"/>
      <c r="O541" s="163" t="s">
        <v>323</v>
      </c>
      <c r="P541" s="163">
        <v>2000</v>
      </c>
      <c r="Q541" s="164">
        <v>44.728000000000002</v>
      </c>
      <c r="R541" s="164">
        <v>30.462</v>
      </c>
    </row>
    <row r="542" spans="5:18">
      <c r="E542" s="154"/>
      <c r="F542" s="154"/>
      <c r="G542" s="154"/>
      <c r="H542" s="154"/>
      <c r="I542" s="154"/>
      <c r="J542" s="154"/>
      <c r="K542" s="154"/>
      <c r="O542" s="163" t="s">
        <v>162</v>
      </c>
      <c r="P542" s="163">
        <v>2000</v>
      </c>
      <c r="Q542" s="164">
        <v>0.70699999999999996</v>
      </c>
      <c r="R542" s="164">
        <v>0.39300000000000002</v>
      </c>
    </row>
    <row r="543" spans="5:18">
      <c r="E543" s="154"/>
      <c r="F543" s="154"/>
      <c r="G543" s="154"/>
      <c r="H543" s="154"/>
      <c r="I543" s="154"/>
      <c r="J543" s="154"/>
      <c r="K543" s="154"/>
      <c r="O543" s="163" t="s">
        <v>164</v>
      </c>
      <c r="P543" s="163">
        <v>2000</v>
      </c>
      <c r="Q543" s="164">
        <v>436.78199999999998</v>
      </c>
      <c r="R543" s="164">
        <v>213.59299999999999</v>
      </c>
    </row>
    <row r="544" spans="5:18">
      <c r="E544" s="154"/>
      <c r="F544" s="154"/>
      <c r="G544" s="154"/>
      <c r="H544" s="154"/>
      <c r="I544" s="154"/>
      <c r="J544" s="154"/>
      <c r="K544" s="154"/>
      <c r="O544" s="163" t="s">
        <v>292</v>
      </c>
      <c r="P544" s="163">
        <v>2000</v>
      </c>
      <c r="Q544" s="164">
        <v>1233.94</v>
      </c>
      <c r="R544" s="164">
        <v>979.52599999999995</v>
      </c>
    </row>
    <row r="545" spans="5:18">
      <c r="E545" s="154"/>
      <c r="F545" s="154"/>
      <c r="G545" s="154"/>
      <c r="H545" s="154"/>
      <c r="I545" s="154"/>
      <c r="J545" s="154"/>
      <c r="K545" s="154"/>
      <c r="O545" s="163" t="s">
        <v>166</v>
      </c>
      <c r="P545" s="163">
        <v>2000</v>
      </c>
      <c r="Q545" s="164">
        <v>94.481999999999999</v>
      </c>
      <c r="R545" s="164">
        <v>20.09</v>
      </c>
    </row>
    <row r="546" spans="5:18">
      <c r="E546" s="154"/>
      <c r="F546" s="154"/>
      <c r="G546" s="154"/>
      <c r="H546" s="154"/>
      <c r="I546" s="154"/>
      <c r="J546" s="154"/>
      <c r="K546" s="154"/>
      <c r="O546" s="163" t="s">
        <v>288</v>
      </c>
      <c r="P546" s="163">
        <v>2000</v>
      </c>
      <c r="Q546" s="164">
        <v>82.364000000000004</v>
      </c>
      <c r="R546" s="164">
        <v>19.452999999999999</v>
      </c>
    </row>
    <row r="547" spans="5:18">
      <c r="E547" s="154"/>
      <c r="F547" s="154"/>
      <c r="G547" s="154"/>
      <c r="H547" s="154"/>
      <c r="I547" s="154"/>
      <c r="J547" s="154"/>
      <c r="K547" s="154"/>
      <c r="O547" s="163" t="s">
        <v>167</v>
      </c>
      <c r="P547" s="163">
        <v>2000</v>
      </c>
      <c r="Q547" s="164">
        <v>4.6239999999999997</v>
      </c>
      <c r="R547" s="164">
        <v>1.3580000000000001</v>
      </c>
    </row>
    <row r="548" spans="5:18">
      <c r="E548" s="154"/>
      <c r="F548" s="154"/>
      <c r="G548" s="154"/>
      <c r="H548" s="154"/>
      <c r="I548" s="154"/>
      <c r="J548" s="154"/>
      <c r="K548" s="154"/>
      <c r="O548" s="163" t="s">
        <v>168</v>
      </c>
      <c r="P548" s="163">
        <v>2000</v>
      </c>
      <c r="Q548" s="164">
        <v>6.2</v>
      </c>
      <c r="R548" s="164">
        <v>2.3279999999999998</v>
      </c>
    </row>
    <row r="549" spans="5:18">
      <c r="E549" s="154"/>
      <c r="F549" s="154"/>
      <c r="G549" s="154"/>
      <c r="H549" s="154"/>
      <c r="I549" s="154"/>
      <c r="J549" s="154"/>
      <c r="K549" s="154"/>
      <c r="O549" s="163" t="s">
        <v>310</v>
      </c>
      <c r="P549" s="163">
        <v>2000</v>
      </c>
      <c r="Q549" s="164">
        <v>326.63799999999998</v>
      </c>
      <c r="R549" s="164">
        <v>341.71699999999998</v>
      </c>
    </row>
    <row r="550" spans="5:18">
      <c r="E550" s="154"/>
      <c r="F550" s="154"/>
      <c r="G550" s="154"/>
      <c r="H550" s="154"/>
      <c r="I550" s="154"/>
      <c r="J550" s="154"/>
      <c r="K550" s="154"/>
      <c r="O550" s="163" t="s">
        <v>170</v>
      </c>
      <c r="P550" s="163">
        <v>2000</v>
      </c>
      <c r="Q550" s="164">
        <v>352.62599999999998</v>
      </c>
      <c r="R550" s="164">
        <v>378.37700000000001</v>
      </c>
    </row>
    <row r="551" spans="5:18">
      <c r="E551" s="154"/>
      <c r="F551" s="154"/>
      <c r="G551" s="154"/>
      <c r="H551" s="154"/>
      <c r="I551" s="154"/>
      <c r="J551" s="154"/>
      <c r="K551" s="154"/>
      <c r="O551" s="163" t="s">
        <v>400</v>
      </c>
      <c r="P551" s="163">
        <v>2000</v>
      </c>
      <c r="Q551" s="164">
        <v>0</v>
      </c>
      <c r="R551" s="164">
        <v>22.681000000000001</v>
      </c>
    </row>
    <row r="552" spans="5:18">
      <c r="E552" s="154"/>
      <c r="F552" s="154"/>
      <c r="G552" s="154"/>
      <c r="H552" s="154"/>
      <c r="I552" s="154"/>
      <c r="J552" s="154"/>
      <c r="K552" s="154"/>
      <c r="O552" s="163" t="s">
        <v>172</v>
      </c>
      <c r="P552" s="163">
        <v>2000</v>
      </c>
      <c r="Q552" s="164">
        <v>7.3339999999999996</v>
      </c>
      <c r="R552" s="164">
        <v>1.45</v>
      </c>
    </row>
    <row r="553" spans="5:18">
      <c r="E553" s="154"/>
      <c r="F553" s="154"/>
      <c r="G553" s="154"/>
      <c r="H553" s="154"/>
      <c r="I553" s="154"/>
      <c r="J553" s="154"/>
      <c r="K553" s="154"/>
      <c r="O553" s="163" t="s">
        <v>401</v>
      </c>
      <c r="P553" s="163">
        <v>2000</v>
      </c>
      <c r="Q553" s="164">
        <v>48.820999999999998</v>
      </c>
      <c r="R553" s="164">
        <v>10.061</v>
      </c>
    </row>
    <row r="554" spans="5:18">
      <c r="E554" s="154"/>
      <c r="F554" s="154"/>
      <c r="G554" s="154"/>
      <c r="H554" s="154"/>
      <c r="I554" s="154"/>
      <c r="J554" s="154"/>
      <c r="K554" s="154"/>
      <c r="O554" s="163" t="s">
        <v>173</v>
      </c>
      <c r="P554" s="163">
        <v>2000</v>
      </c>
      <c r="Q554" s="164">
        <v>557.28</v>
      </c>
      <c r="R554" s="164">
        <v>137.51499999999999</v>
      </c>
    </row>
    <row r="555" spans="5:18">
      <c r="E555" s="154"/>
      <c r="F555" s="154"/>
      <c r="G555" s="154"/>
      <c r="H555" s="154"/>
      <c r="I555" s="154"/>
      <c r="J555" s="154"/>
      <c r="K555" s="154"/>
      <c r="O555" s="163" t="s">
        <v>174</v>
      </c>
      <c r="P555" s="163">
        <v>2000</v>
      </c>
      <c r="Q555" s="164">
        <v>6.3470000000000004</v>
      </c>
      <c r="R555" s="164">
        <v>2.0009999999999999</v>
      </c>
    </row>
    <row r="556" spans="5:18">
      <c r="E556" s="154"/>
      <c r="F556" s="154"/>
      <c r="G556" s="154"/>
      <c r="H556" s="154"/>
      <c r="I556" s="154"/>
      <c r="J556" s="154"/>
      <c r="K556" s="154"/>
      <c r="O556" s="163" t="s">
        <v>334</v>
      </c>
      <c r="P556" s="163">
        <v>2000</v>
      </c>
      <c r="Q556" s="164">
        <v>0.45100000000000001</v>
      </c>
      <c r="R556" s="164">
        <v>0.23400000000000001</v>
      </c>
    </row>
    <row r="557" spans="5:18">
      <c r="E557" s="154"/>
      <c r="F557" s="154"/>
      <c r="G557" s="154"/>
      <c r="H557" s="154"/>
      <c r="I557" s="154"/>
      <c r="J557" s="154"/>
      <c r="K557" s="154"/>
      <c r="O557" s="163" t="s">
        <v>402</v>
      </c>
      <c r="P557" s="163">
        <v>2000</v>
      </c>
      <c r="Q557" s="164">
        <v>22.47</v>
      </c>
      <c r="R557" s="164">
        <v>10.957000000000001</v>
      </c>
    </row>
    <row r="558" spans="5:18">
      <c r="E558" s="154"/>
      <c r="F558" s="154"/>
      <c r="G558" s="154"/>
      <c r="H558" s="154"/>
      <c r="I558" s="154"/>
      <c r="J558" s="154"/>
      <c r="K558" s="154"/>
      <c r="O558" s="163" t="s">
        <v>175</v>
      </c>
      <c r="P558" s="163">
        <v>2000</v>
      </c>
      <c r="Q558" s="164">
        <v>71.299000000000007</v>
      </c>
      <c r="R558" s="164">
        <v>26.359000000000002</v>
      </c>
    </row>
    <row r="559" spans="5:18">
      <c r="E559" s="154"/>
      <c r="F559" s="154"/>
      <c r="G559" s="154"/>
      <c r="H559" s="154"/>
      <c r="I559" s="154"/>
      <c r="J559" s="154"/>
      <c r="K559" s="154"/>
      <c r="O559" s="163" t="s">
        <v>176</v>
      </c>
      <c r="P559" s="163">
        <v>2000</v>
      </c>
      <c r="Q559" s="164">
        <v>822.851</v>
      </c>
      <c r="R559" s="164">
        <v>386.57900000000001</v>
      </c>
    </row>
    <row r="560" spans="5:18">
      <c r="E560" s="154"/>
      <c r="F560" s="154"/>
      <c r="G560" s="154"/>
      <c r="H560" s="154"/>
      <c r="I560" s="154"/>
      <c r="J560" s="154"/>
      <c r="K560" s="154"/>
      <c r="O560" s="163" t="s">
        <v>178</v>
      </c>
      <c r="P560" s="163">
        <v>2000</v>
      </c>
      <c r="Q560" s="164">
        <v>24.085999999999999</v>
      </c>
      <c r="R560" s="164">
        <v>6.32</v>
      </c>
    </row>
    <row r="561" spans="5:18">
      <c r="E561" s="154"/>
      <c r="F561" s="154"/>
      <c r="G561" s="154"/>
      <c r="H561" s="154"/>
      <c r="I561" s="154"/>
      <c r="J561" s="154"/>
      <c r="K561" s="154"/>
      <c r="O561" s="163" t="s">
        <v>179</v>
      </c>
      <c r="P561" s="163">
        <v>2000</v>
      </c>
      <c r="Q561" s="164">
        <v>25.283999999999999</v>
      </c>
      <c r="R561" s="164">
        <v>6.5179999999999998</v>
      </c>
    </row>
    <row r="562" spans="5:18">
      <c r="E562" s="154"/>
      <c r="F562" s="154"/>
      <c r="G562" s="154"/>
      <c r="H562" s="154"/>
      <c r="I562" s="154"/>
      <c r="J562" s="154"/>
      <c r="K562" s="154"/>
      <c r="O562" s="163" t="s">
        <v>180</v>
      </c>
      <c r="P562" s="163">
        <v>2000</v>
      </c>
      <c r="Q562" s="164">
        <v>236.89099999999999</v>
      </c>
      <c r="R562" s="164">
        <v>59.536000000000001</v>
      </c>
    </row>
    <row r="563" spans="5:18">
      <c r="E563" s="154"/>
      <c r="F563" s="154"/>
      <c r="G563" s="154"/>
      <c r="H563" s="154"/>
      <c r="I563" s="154"/>
      <c r="J563" s="154"/>
      <c r="K563" s="154"/>
      <c r="O563" s="163" t="s">
        <v>182</v>
      </c>
      <c r="P563" s="163">
        <v>2000</v>
      </c>
      <c r="Q563" s="164">
        <v>329.59699999999998</v>
      </c>
      <c r="R563" s="164">
        <v>139.11799999999999</v>
      </c>
    </row>
    <row r="564" spans="5:18">
      <c r="E564" s="154"/>
      <c r="F564" s="154"/>
      <c r="G564" s="154"/>
      <c r="H564" s="154"/>
      <c r="I564" s="154"/>
      <c r="J564" s="154"/>
      <c r="K564" s="154"/>
      <c r="O564" s="163" t="s">
        <v>285</v>
      </c>
      <c r="P564" s="163">
        <v>2000</v>
      </c>
      <c r="Q564" s="164">
        <v>1916.559</v>
      </c>
      <c r="R564" s="164">
        <v>2087.473</v>
      </c>
    </row>
    <row r="565" spans="5:18">
      <c r="E565" s="154"/>
      <c r="F565" s="154"/>
      <c r="G565" s="154"/>
      <c r="H565" s="154"/>
      <c r="I565" s="154"/>
      <c r="J565" s="154"/>
      <c r="K565" s="154"/>
      <c r="O565" s="163" t="s">
        <v>403</v>
      </c>
      <c r="P565" s="163">
        <v>2000</v>
      </c>
      <c r="Q565" s="164">
        <v>12975.627</v>
      </c>
      <c r="R565" s="164">
        <v>11552.66</v>
      </c>
    </row>
    <row r="566" spans="5:18">
      <c r="E566" s="154"/>
      <c r="F566" s="154"/>
      <c r="G566" s="154"/>
      <c r="H566" s="154"/>
      <c r="I566" s="154"/>
      <c r="J566" s="154"/>
      <c r="K566" s="154"/>
      <c r="O566" s="163" t="s">
        <v>184</v>
      </c>
      <c r="P566" s="163">
        <v>2000</v>
      </c>
      <c r="Q566" s="164">
        <v>41.787999999999997</v>
      </c>
      <c r="R566" s="164">
        <v>17.204999999999998</v>
      </c>
    </row>
    <row r="567" spans="5:18">
      <c r="E567" s="154"/>
      <c r="F567" s="154"/>
      <c r="G567" s="154"/>
      <c r="H567" s="154"/>
      <c r="I567" s="154"/>
      <c r="J567" s="154"/>
      <c r="K567" s="154"/>
      <c r="O567" s="163" t="s">
        <v>298</v>
      </c>
      <c r="P567" s="163">
        <v>2000</v>
      </c>
      <c r="Q567" s="164">
        <v>61.155999999999999</v>
      </c>
      <c r="R567" s="164">
        <v>10.994999999999999</v>
      </c>
    </row>
    <row r="568" spans="5:18">
      <c r="E568" s="154"/>
      <c r="F568" s="154"/>
      <c r="G568" s="154"/>
      <c r="H568" s="154"/>
      <c r="I568" s="154"/>
      <c r="J568" s="154"/>
      <c r="K568" s="154"/>
      <c r="O568" s="163" t="s">
        <v>186</v>
      </c>
      <c r="P568" s="163">
        <v>2000</v>
      </c>
      <c r="Q568" s="164">
        <v>0.52200000000000002</v>
      </c>
      <c r="R568" s="164">
        <v>0.378</v>
      </c>
    </row>
    <row r="569" spans="5:18">
      <c r="E569" s="154"/>
      <c r="F569" s="154"/>
      <c r="G569" s="154"/>
      <c r="H569" s="154"/>
      <c r="I569" s="154"/>
      <c r="J569" s="154"/>
      <c r="K569" s="154"/>
      <c r="O569" s="163" t="s">
        <v>295</v>
      </c>
      <c r="P569" s="163">
        <v>2000</v>
      </c>
      <c r="Q569" s="164">
        <v>352.95400000000001</v>
      </c>
      <c r="R569" s="164">
        <v>128.279</v>
      </c>
    </row>
    <row r="570" spans="5:18">
      <c r="E570" s="154"/>
      <c r="F570" s="154"/>
      <c r="G570" s="154"/>
      <c r="H570" s="154"/>
      <c r="I570" s="154"/>
      <c r="J570" s="154"/>
      <c r="K570" s="154"/>
      <c r="O570" s="163" t="s">
        <v>187</v>
      </c>
      <c r="P570" s="163">
        <v>2000</v>
      </c>
      <c r="Q570" s="164">
        <v>205.7</v>
      </c>
      <c r="R570" s="164">
        <v>41.289000000000001</v>
      </c>
    </row>
    <row r="571" spans="5:18">
      <c r="E571" s="154"/>
      <c r="F571" s="154"/>
      <c r="G571" s="154"/>
      <c r="H571" s="154"/>
      <c r="I571" s="154"/>
      <c r="J571" s="154"/>
      <c r="K571" s="154"/>
      <c r="O571" s="163" t="s">
        <v>404</v>
      </c>
      <c r="P571" s="163">
        <v>2000</v>
      </c>
      <c r="Q571" s="164">
        <v>60446.421000000002</v>
      </c>
      <c r="R571" s="164">
        <v>40770.142999999996</v>
      </c>
    </row>
    <row r="572" spans="5:18">
      <c r="E572" s="154"/>
      <c r="F572" s="154"/>
      <c r="G572" s="154"/>
      <c r="H572" s="154"/>
      <c r="I572" s="154"/>
      <c r="J572" s="154"/>
      <c r="K572" s="154"/>
      <c r="O572" s="163" t="s">
        <v>317</v>
      </c>
      <c r="P572" s="163">
        <v>2000</v>
      </c>
      <c r="Q572" s="164">
        <v>70.396000000000001</v>
      </c>
      <c r="R572" s="164">
        <v>13.634</v>
      </c>
    </row>
    <row r="573" spans="5:18">
      <c r="E573" s="154"/>
      <c r="F573" s="154"/>
      <c r="G573" s="154"/>
      <c r="H573" s="154"/>
      <c r="I573" s="154"/>
      <c r="J573" s="154"/>
      <c r="K573" s="154"/>
      <c r="O573" s="163" t="s">
        <v>188</v>
      </c>
      <c r="P573" s="163">
        <v>2000</v>
      </c>
      <c r="Q573" s="164">
        <v>22.24</v>
      </c>
      <c r="R573" s="164">
        <v>6.1669999999999998</v>
      </c>
    </row>
    <row r="574" spans="5:18">
      <c r="E574" s="154"/>
      <c r="F574" s="154"/>
      <c r="G574" s="154"/>
      <c r="H574" s="154"/>
      <c r="I574" s="154"/>
      <c r="J574" s="154"/>
      <c r="K574" s="154"/>
      <c r="O574" s="163" t="s">
        <v>189</v>
      </c>
      <c r="P574" s="163">
        <v>2000</v>
      </c>
      <c r="Q574" s="164">
        <v>31.516999999999999</v>
      </c>
      <c r="R574" s="164">
        <v>8.4469999999999992</v>
      </c>
    </row>
    <row r="575" spans="5:18">
      <c r="E575" s="154"/>
      <c r="F575" s="154"/>
      <c r="G575" s="154"/>
      <c r="H575" s="154"/>
      <c r="I575" s="154"/>
      <c r="J575" s="154"/>
      <c r="K575" s="154"/>
      <c r="O575" s="163" t="s">
        <v>2</v>
      </c>
      <c r="P575" s="163">
        <v>2005</v>
      </c>
      <c r="Q575" s="164">
        <v>28.484000000000002</v>
      </c>
      <c r="R575" s="164">
        <v>6.2750000000000004</v>
      </c>
    </row>
    <row r="576" spans="5:18">
      <c r="E576" s="154"/>
      <c r="F576" s="154"/>
      <c r="G576" s="154"/>
      <c r="H576" s="154"/>
      <c r="I576" s="154"/>
      <c r="J576" s="154"/>
      <c r="K576" s="154"/>
      <c r="O576" s="163" t="s">
        <v>7</v>
      </c>
      <c r="P576" s="163">
        <v>2005</v>
      </c>
      <c r="Q576" s="164">
        <v>21.306000000000001</v>
      </c>
      <c r="R576" s="164">
        <v>8.3759999999999994</v>
      </c>
    </row>
    <row r="577" spans="5:18">
      <c r="E577" s="154"/>
      <c r="F577" s="154"/>
      <c r="G577" s="154"/>
      <c r="H577" s="154"/>
      <c r="I577" s="154"/>
      <c r="J577" s="154"/>
      <c r="K577" s="154"/>
      <c r="O577" s="163" t="s">
        <v>8</v>
      </c>
      <c r="P577" s="163">
        <v>2005</v>
      </c>
      <c r="Q577" s="164">
        <v>410.154</v>
      </c>
      <c r="R577" s="164">
        <v>103.199</v>
      </c>
    </row>
    <row r="578" spans="5:18">
      <c r="E578" s="154"/>
      <c r="F578" s="154"/>
      <c r="G578" s="154"/>
      <c r="H578" s="154"/>
      <c r="I578" s="154"/>
      <c r="J578" s="154"/>
      <c r="K578" s="154"/>
      <c r="O578" s="163" t="s">
        <v>316</v>
      </c>
      <c r="P578" s="163">
        <v>2005</v>
      </c>
      <c r="Q578" s="164">
        <v>77.218000000000004</v>
      </c>
      <c r="R578" s="164">
        <v>28.234000000000002</v>
      </c>
    </row>
    <row r="579" spans="5:18">
      <c r="E579" s="154"/>
      <c r="F579" s="154"/>
      <c r="G579" s="154"/>
      <c r="H579" s="154"/>
      <c r="I579" s="154"/>
      <c r="J579" s="154"/>
      <c r="K579" s="154"/>
      <c r="O579" s="163" t="s">
        <v>381</v>
      </c>
      <c r="P579" s="163">
        <v>2005</v>
      </c>
      <c r="Q579" s="164">
        <v>1.768</v>
      </c>
      <c r="R579" s="164">
        <v>0.997</v>
      </c>
    </row>
    <row r="580" spans="5:18">
      <c r="E580" s="154"/>
      <c r="F580" s="154"/>
      <c r="G580" s="154"/>
      <c r="H580" s="154"/>
      <c r="I580" s="154"/>
      <c r="J580" s="154"/>
      <c r="K580" s="154"/>
      <c r="O580" s="163" t="s">
        <v>14</v>
      </c>
      <c r="P580" s="163">
        <v>2005</v>
      </c>
      <c r="Q580" s="164">
        <v>0</v>
      </c>
      <c r="R580" s="164">
        <v>222.90799999999999</v>
      </c>
    </row>
    <row r="581" spans="5:18">
      <c r="E581" s="154"/>
      <c r="F581" s="154"/>
      <c r="G581" s="154"/>
      <c r="H581" s="154"/>
      <c r="I581" s="154"/>
      <c r="J581" s="154"/>
      <c r="K581" s="154"/>
      <c r="O581" s="163" t="s">
        <v>15</v>
      </c>
      <c r="P581" s="163">
        <v>2005</v>
      </c>
      <c r="Q581" s="164">
        <v>15.968999999999999</v>
      </c>
      <c r="R581" s="164">
        <v>4.9000000000000004</v>
      </c>
    </row>
    <row r="582" spans="5:18">
      <c r="E582" s="154"/>
      <c r="F582" s="154"/>
      <c r="G582" s="154"/>
      <c r="H582" s="154"/>
      <c r="I582" s="154"/>
      <c r="J582" s="154"/>
      <c r="K582" s="154"/>
      <c r="O582" s="163" t="s">
        <v>18</v>
      </c>
      <c r="P582" s="163">
        <v>2005</v>
      </c>
      <c r="Q582" s="164">
        <v>792.13900000000001</v>
      </c>
      <c r="R582" s="164">
        <v>693.33900000000006</v>
      </c>
    </row>
    <row r="583" spans="5:18">
      <c r="E583" s="154"/>
      <c r="F583" s="154"/>
      <c r="G583" s="154"/>
      <c r="H583" s="154"/>
      <c r="I583" s="154"/>
      <c r="J583" s="154"/>
      <c r="K583" s="154"/>
      <c r="O583" s="163" t="s">
        <v>306</v>
      </c>
      <c r="P583" s="163">
        <v>2005</v>
      </c>
      <c r="Q583" s="164">
        <v>336.31400000000002</v>
      </c>
      <c r="R583" s="164">
        <v>314.64100000000002</v>
      </c>
    </row>
    <row r="584" spans="5:18">
      <c r="E584" s="154"/>
      <c r="F584" s="154"/>
      <c r="G584" s="154"/>
      <c r="H584" s="154"/>
      <c r="I584" s="154"/>
      <c r="J584" s="154"/>
      <c r="K584" s="154"/>
      <c r="O584" s="163" t="s">
        <v>21</v>
      </c>
      <c r="P584" s="163">
        <v>2005</v>
      </c>
      <c r="Q584" s="164">
        <v>67.567999999999998</v>
      </c>
      <c r="R584" s="164">
        <v>13.244999999999999</v>
      </c>
    </row>
    <row r="585" spans="5:18">
      <c r="E585" s="154"/>
      <c r="F585" s="154"/>
      <c r="G585" s="154"/>
      <c r="H585" s="154"/>
      <c r="I585" s="154"/>
      <c r="J585" s="154"/>
      <c r="K585" s="154"/>
      <c r="O585" s="163" t="s">
        <v>382</v>
      </c>
      <c r="P585" s="163">
        <v>2005</v>
      </c>
      <c r="Q585" s="164">
        <v>8.3640000000000008</v>
      </c>
      <c r="R585" s="164">
        <v>7.7060000000000004</v>
      </c>
    </row>
    <row r="586" spans="5:18">
      <c r="E586" s="154"/>
      <c r="F586" s="154"/>
      <c r="G586" s="154"/>
      <c r="H586" s="154"/>
      <c r="I586" s="154"/>
      <c r="J586" s="154"/>
      <c r="K586" s="154"/>
      <c r="O586" s="163" t="s">
        <v>319</v>
      </c>
      <c r="P586" s="163">
        <v>2005</v>
      </c>
      <c r="Q586" s="164">
        <v>38.726999999999997</v>
      </c>
      <c r="R586" s="164">
        <v>15.968999999999999</v>
      </c>
    </row>
    <row r="587" spans="5:18">
      <c r="E587" s="154"/>
      <c r="F587" s="154"/>
      <c r="G587" s="154"/>
      <c r="H587" s="154"/>
      <c r="I587" s="154"/>
      <c r="J587" s="154"/>
      <c r="K587" s="154"/>
      <c r="O587" s="163" t="s">
        <v>23</v>
      </c>
      <c r="P587" s="163">
        <v>2005</v>
      </c>
      <c r="Q587" s="164">
        <v>276.92399999999998</v>
      </c>
      <c r="R587" s="164">
        <v>60.277999999999999</v>
      </c>
    </row>
    <row r="588" spans="5:18">
      <c r="E588" s="154"/>
      <c r="F588" s="154"/>
      <c r="G588" s="154"/>
      <c r="H588" s="154"/>
      <c r="I588" s="154"/>
      <c r="J588" s="154"/>
      <c r="K588" s="154"/>
      <c r="O588" s="163" t="s">
        <v>24</v>
      </c>
      <c r="P588" s="163">
        <v>2005</v>
      </c>
      <c r="Q588" s="164">
        <v>4.149</v>
      </c>
      <c r="R588" s="164">
        <v>3.8919999999999999</v>
      </c>
    </row>
    <row r="589" spans="5:18">
      <c r="E589" s="154"/>
      <c r="F589" s="154"/>
      <c r="G589" s="154"/>
      <c r="H589" s="154"/>
      <c r="I589" s="154"/>
      <c r="J589" s="154"/>
      <c r="K589" s="154"/>
      <c r="O589" s="163" t="s">
        <v>27</v>
      </c>
      <c r="P589" s="163">
        <v>2005</v>
      </c>
      <c r="Q589" s="164">
        <v>104.858</v>
      </c>
      <c r="R589" s="164">
        <v>30.21</v>
      </c>
    </row>
    <row r="590" spans="5:18">
      <c r="E590" s="154"/>
      <c r="F590" s="154"/>
      <c r="G590" s="154"/>
      <c r="H590" s="154"/>
      <c r="I590" s="154"/>
      <c r="J590" s="154"/>
      <c r="K590" s="154"/>
      <c r="O590" s="163" t="s">
        <v>301</v>
      </c>
      <c r="P590" s="163">
        <v>2005</v>
      </c>
      <c r="Q590" s="164">
        <v>417.90100000000001</v>
      </c>
      <c r="R590" s="164">
        <v>386.94499999999999</v>
      </c>
    </row>
    <row r="591" spans="5:18">
      <c r="E591" s="154"/>
      <c r="F591" s="154"/>
      <c r="G591" s="154"/>
      <c r="H591" s="154"/>
      <c r="I591" s="154"/>
      <c r="J591" s="154"/>
      <c r="K591" s="154"/>
      <c r="O591" s="163" t="s">
        <v>29</v>
      </c>
      <c r="P591" s="163">
        <v>2005</v>
      </c>
      <c r="Q591" s="164">
        <v>2.23</v>
      </c>
      <c r="R591" s="164">
        <v>1.1140000000000001</v>
      </c>
    </row>
    <row r="592" spans="5:18">
      <c r="E592" s="154"/>
      <c r="F592" s="154"/>
      <c r="G592" s="154"/>
      <c r="H592" s="154"/>
      <c r="I592" s="154"/>
      <c r="J592" s="154"/>
      <c r="K592" s="154"/>
      <c r="O592" s="163" t="s">
        <v>32</v>
      </c>
      <c r="P592" s="163">
        <v>2005</v>
      </c>
      <c r="Q592" s="164">
        <v>12.96</v>
      </c>
      <c r="R592" s="164">
        <v>4.3579999999999997</v>
      </c>
    </row>
    <row r="593" spans="5:18">
      <c r="E593" s="154"/>
      <c r="F593" s="154"/>
      <c r="G593" s="154"/>
      <c r="H593" s="154"/>
      <c r="I593" s="154"/>
      <c r="J593" s="154"/>
      <c r="K593" s="154"/>
      <c r="O593" s="163" t="s">
        <v>34</v>
      </c>
      <c r="P593" s="163">
        <v>2005</v>
      </c>
      <c r="Q593" s="164">
        <v>2.9689999999999999</v>
      </c>
      <c r="R593" s="164">
        <v>0.81899999999999995</v>
      </c>
    </row>
    <row r="594" spans="5:18">
      <c r="E594" s="154"/>
      <c r="F594" s="154"/>
      <c r="G594" s="154"/>
      <c r="H594" s="154"/>
      <c r="I594" s="154"/>
      <c r="J594" s="154"/>
      <c r="K594" s="154"/>
      <c r="O594" s="163" t="s">
        <v>35</v>
      </c>
      <c r="P594" s="163">
        <v>2005</v>
      </c>
      <c r="Q594" s="164">
        <v>42.829000000000001</v>
      </c>
      <c r="R594" s="164">
        <v>9.5489999999999995</v>
      </c>
    </row>
    <row r="595" spans="5:18">
      <c r="E595" s="154"/>
      <c r="F595" s="154"/>
      <c r="G595" s="154"/>
      <c r="H595" s="154"/>
      <c r="I595" s="154"/>
      <c r="J595" s="154"/>
      <c r="K595" s="154"/>
      <c r="O595" s="163" t="s">
        <v>383</v>
      </c>
      <c r="P595" s="163">
        <v>2005</v>
      </c>
      <c r="Q595" s="164">
        <v>30.074000000000002</v>
      </c>
      <c r="R595" s="164">
        <v>10.904</v>
      </c>
    </row>
    <row r="596" spans="5:18">
      <c r="E596" s="154"/>
      <c r="F596" s="154"/>
      <c r="G596" s="154"/>
      <c r="H596" s="154"/>
      <c r="I596" s="154"/>
      <c r="J596" s="154"/>
      <c r="K596" s="154"/>
      <c r="O596" s="163" t="s">
        <v>38</v>
      </c>
      <c r="P596" s="163">
        <v>2005</v>
      </c>
      <c r="Q596" s="164">
        <v>21.547000000000001</v>
      </c>
      <c r="R596" s="164">
        <v>9.9309999999999992</v>
      </c>
    </row>
    <row r="597" spans="5:18">
      <c r="E597" s="154"/>
      <c r="F597" s="154"/>
      <c r="G597" s="154"/>
      <c r="H597" s="154"/>
      <c r="I597" s="154"/>
      <c r="J597" s="154"/>
      <c r="K597" s="154"/>
      <c r="O597" s="163" t="s">
        <v>40</v>
      </c>
      <c r="P597" s="163">
        <v>2005</v>
      </c>
      <c r="Q597" s="164">
        <v>2205.0810000000001</v>
      </c>
      <c r="R597" s="164">
        <v>882.18600000000004</v>
      </c>
    </row>
    <row r="598" spans="5:18">
      <c r="E598" s="154"/>
      <c r="F598" s="154"/>
      <c r="G598" s="154"/>
      <c r="H598" s="154"/>
      <c r="I598" s="154"/>
      <c r="J598" s="154"/>
      <c r="K598" s="154"/>
      <c r="O598" s="163" t="s">
        <v>384</v>
      </c>
      <c r="P598" s="163">
        <v>2005</v>
      </c>
      <c r="Q598" s="164">
        <v>27.38</v>
      </c>
      <c r="R598" s="164">
        <v>9.5310000000000006</v>
      </c>
    </row>
    <row r="599" spans="5:18">
      <c r="E599" s="154"/>
      <c r="F599" s="154"/>
      <c r="G599" s="154"/>
      <c r="H599" s="154"/>
      <c r="I599" s="154"/>
      <c r="J599" s="154"/>
      <c r="K599" s="154"/>
      <c r="O599" s="163" t="s">
        <v>309</v>
      </c>
      <c r="P599" s="163">
        <v>2005</v>
      </c>
      <c r="Q599" s="164">
        <v>95.653999999999996</v>
      </c>
      <c r="R599" s="164">
        <v>29.300999999999998</v>
      </c>
    </row>
    <row r="600" spans="5:18">
      <c r="E600" s="154"/>
      <c r="F600" s="154"/>
      <c r="G600" s="154"/>
      <c r="H600" s="154"/>
      <c r="I600" s="154"/>
      <c r="J600" s="154"/>
      <c r="K600" s="154"/>
      <c r="O600" s="163" t="s">
        <v>42</v>
      </c>
      <c r="P600" s="163">
        <v>2005</v>
      </c>
      <c r="Q600" s="164">
        <v>17.062999999999999</v>
      </c>
      <c r="R600" s="164">
        <v>5.4630000000000001</v>
      </c>
    </row>
    <row r="601" spans="5:18">
      <c r="E601" s="154"/>
      <c r="F601" s="154"/>
      <c r="G601" s="154"/>
      <c r="H601" s="154"/>
      <c r="I601" s="154"/>
      <c r="J601" s="154"/>
      <c r="K601" s="154"/>
      <c r="O601" s="163" t="s">
        <v>43</v>
      </c>
      <c r="P601" s="163">
        <v>2005</v>
      </c>
      <c r="Q601" s="164">
        <v>5.3760000000000003</v>
      </c>
      <c r="R601" s="164">
        <v>1.117</v>
      </c>
    </row>
    <row r="602" spans="5:18">
      <c r="E602" s="154"/>
      <c r="F602" s="154"/>
      <c r="G602" s="154"/>
      <c r="H602" s="154"/>
      <c r="I602" s="154"/>
      <c r="J602" s="154"/>
      <c r="K602" s="154"/>
      <c r="O602" s="163" t="s">
        <v>44</v>
      </c>
      <c r="P602" s="163">
        <v>2005</v>
      </c>
      <c r="Q602" s="164">
        <v>26.132999999999999</v>
      </c>
      <c r="R602" s="164">
        <v>6.2930000000000001</v>
      </c>
    </row>
    <row r="603" spans="5:18">
      <c r="E603" s="154"/>
      <c r="F603" s="154"/>
      <c r="G603" s="154"/>
      <c r="H603" s="154"/>
      <c r="I603" s="154"/>
      <c r="J603" s="154"/>
      <c r="K603" s="154"/>
      <c r="O603" s="163" t="s">
        <v>45</v>
      </c>
      <c r="P603" s="163">
        <v>2005</v>
      </c>
      <c r="Q603" s="164">
        <v>45.933</v>
      </c>
      <c r="R603" s="164">
        <v>16.588000000000001</v>
      </c>
    </row>
    <row r="604" spans="5:18">
      <c r="E604" s="154"/>
      <c r="F604" s="154"/>
      <c r="G604" s="154"/>
      <c r="H604" s="154"/>
      <c r="I604" s="154"/>
      <c r="J604" s="154"/>
      <c r="K604" s="154"/>
      <c r="O604" s="163" t="s">
        <v>48</v>
      </c>
      <c r="P604" s="163">
        <v>2005</v>
      </c>
      <c r="Q604" s="164">
        <v>1299.75</v>
      </c>
      <c r="R604" s="164">
        <v>1164.1790000000001</v>
      </c>
    </row>
    <row r="605" spans="5:18">
      <c r="E605" s="154"/>
      <c r="F605" s="154"/>
      <c r="G605" s="154"/>
      <c r="H605" s="154"/>
      <c r="I605" s="154"/>
      <c r="J605" s="154"/>
      <c r="K605" s="154"/>
      <c r="O605" s="163" t="s">
        <v>51</v>
      </c>
      <c r="P605" s="163">
        <v>2005</v>
      </c>
      <c r="Q605" s="164">
        <v>2.2040000000000002</v>
      </c>
      <c r="R605" s="164">
        <v>0.97199999999999998</v>
      </c>
    </row>
    <row r="606" spans="5:18">
      <c r="E606" s="154"/>
      <c r="F606" s="154"/>
      <c r="G606" s="154"/>
      <c r="H606" s="154"/>
      <c r="I606" s="154"/>
      <c r="J606" s="154"/>
      <c r="K606" s="154"/>
      <c r="O606" s="163" t="s">
        <v>54</v>
      </c>
      <c r="P606" s="163">
        <v>2005</v>
      </c>
      <c r="Q606" s="164">
        <v>2.7930000000000001</v>
      </c>
      <c r="R606" s="164">
        <v>1.35</v>
      </c>
    </row>
    <row r="607" spans="5:18">
      <c r="E607" s="154"/>
      <c r="F607" s="154"/>
      <c r="G607" s="154"/>
      <c r="H607" s="154"/>
      <c r="I607" s="154"/>
      <c r="J607" s="154"/>
      <c r="K607" s="154"/>
      <c r="O607" s="163" t="s">
        <v>55</v>
      </c>
      <c r="P607" s="163">
        <v>2005</v>
      </c>
      <c r="Q607" s="164">
        <v>18.053999999999998</v>
      </c>
      <c r="R607" s="164">
        <v>6.6470000000000002</v>
      </c>
    </row>
    <row r="608" spans="5:18">
      <c r="O608" s="163" t="s">
        <v>56</v>
      </c>
      <c r="P608" s="163">
        <v>2005</v>
      </c>
      <c r="Q608" s="164">
        <v>277.67099999999999</v>
      </c>
      <c r="R608" s="164">
        <v>124.404</v>
      </c>
    </row>
    <row r="609" spans="15:18">
      <c r="O609" s="163" t="s">
        <v>58</v>
      </c>
      <c r="P609" s="163">
        <v>2005</v>
      </c>
      <c r="Q609" s="164">
        <v>7258.47</v>
      </c>
      <c r="R609" s="164">
        <v>2256.9029999999998</v>
      </c>
    </row>
    <row r="610" spans="15:18">
      <c r="O610" s="163" t="s">
        <v>60</v>
      </c>
      <c r="P610" s="163">
        <v>2005</v>
      </c>
      <c r="Q610" s="164">
        <v>400.98599999999999</v>
      </c>
      <c r="R610" s="164">
        <v>146.52000000000001</v>
      </c>
    </row>
    <row r="611" spans="15:18">
      <c r="O611" s="163" t="s">
        <v>61</v>
      </c>
      <c r="P611" s="163">
        <v>2005</v>
      </c>
      <c r="Q611" s="164">
        <v>0.86899999999999999</v>
      </c>
      <c r="R611" s="164">
        <v>0.38</v>
      </c>
    </row>
    <row r="612" spans="15:18">
      <c r="O612" s="163" t="s">
        <v>385</v>
      </c>
      <c r="P612" s="163">
        <v>2005</v>
      </c>
      <c r="Q612" s="164">
        <v>32.521000000000001</v>
      </c>
      <c r="R612" s="164">
        <v>11.964</v>
      </c>
    </row>
    <row r="613" spans="15:18">
      <c r="O613" s="163" t="s">
        <v>386</v>
      </c>
      <c r="P613" s="163">
        <v>2005</v>
      </c>
      <c r="Q613" s="164">
        <v>17.635000000000002</v>
      </c>
      <c r="R613" s="164">
        <v>6.0869999999999997</v>
      </c>
    </row>
    <row r="614" spans="15:18">
      <c r="O614" s="163" t="s">
        <v>335</v>
      </c>
      <c r="P614" s="163">
        <v>2005</v>
      </c>
      <c r="Q614" s="164">
        <v>0</v>
      </c>
      <c r="R614" s="164">
        <v>0</v>
      </c>
    </row>
    <row r="615" spans="15:18">
      <c r="O615" s="163" t="s">
        <v>63</v>
      </c>
      <c r="P615" s="163">
        <v>2005</v>
      </c>
      <c r="Q615" s="164">
        <v>45.920999999999999</v>
      </c>
      <c r="R615" s="164">
        <v>19.965</v>
      </c>
    </row>
    <row r="616" spans="15:18">
      <c r="O616" s="163" t="s">
        <v>387</v>
      </c>
      <c r="P616" s="163">
        <v>2005</v>
      </c>
      <c r="Q616" s="164">
        <v>49.186</v>
      </c>
      <c r="R616" s="164">
        <v>17.085000000000001</v>
      </c>
    </row>
    <row r="617" spans="15:18">
      <c r="O617" s="163" t="s">
        <v>320</v>
      </c>
      <c r="P617" s="163">
        <v>2005</v>
      </c>
      <c r="Q617" s="164">
        <v>86.262</v>
      </c>
      <c r="R617" s="164">
        <v>45.415999999999997</v>
      </c>
    </row>
    <row r="618" spans="15:18">
      <c r="O618" s="163" t="s">
        <v>314</v>
      </c>
      <c r="P618" s="163">
        <v>2005</v>
      </c>
      <c r="Q618" s="164">
        <v>158.73500000000001</v>
      </c>
      <c r="R618" s="164">
        <v>42.643999999999998</v>
      </c>
    </row>
    <row r="619" spans="15:18">
      <c r="O619" s="163" t="s">
        <v>330</v>
      </c>
      <c r="P619" s="163">
        <v>2005</v>
      </c>
      <c r="Q619" s="164">
        <v>22.695</v>
      </c>
      <c r="R619" s="164">
        <v>16.998000000000001</v>
      </c>
    </row>
    <row r="620" spans="15:18">
      <c r="O620" s="163" t="s">
        <v>300</v>
      </c>
      <c r="P620" s="163">
        <v>2005</v>
      </c>
      <c r="Q620" s="164">
        <v>261.11200000000002</v>
      </c>
      <c r="R620" s="164">
        <v>135.99</v>
      </c>
    </row>
    <row r="621" spans="15:18">
      <c r="O621" s="163" t="s">
        <v>313</v>
      </c>
      <c r="P621" s="163">
        <v>2005</v>
      </c>
      <c r="Q621" s="164">
        <v>238.01900000000001</v>
      </c>
      <c r="R621" s="164">
        <v>264.55900000000003</v>
      </c>
    </row>
    <row r="622" spans="15:18">
      <c r="O622" s="163" t="s">
        <v>64</v>
      </c>
      <c r="P622" s="163">
        <v>2005</v>
      </c>
      <c r="Q622" s="164">
        <v>1.7390000000000001</v>
      </c>
      <c r="R622" s="164">
        <v>0.70899999999999996</v>
      </c>
    </row>
    <row r="623" spans="15:18">
      <c r="O623" s="163" t="s">
        <v>65</v>
      </c>
      <c r="P623" s="163">
        <v>2005</v>
      </c>
      <c r="Q623" s="164">
        <v>0.61799999999999999</v>
      </c>
      <c r="R623" s="164">
        <v>0.37</v>
      </c>
    </row>
    <row r="624" spans="15:18">
      <c r="O624" s="163" t="s">
        <v>66</v>
      </c>
      <c r="P624" s="163">
        <v>2005</v>
      </c>
      <c r="Q624" s="164">
        <v>82.04</v>
      </c>
      <c r="R624" s="164">
        <v>33.97</v>
      </c>
    </row>
    <row r="625" spans="15:18">
      <c r="O625" s="163" t="s">
        <v>68</v>
      </c>
      <c r="P625" s="163">
        <v>2005</v>
      </c>
      <c r="Q625" s="164">
        <v>118.23</v>
      </c>
      <c r="R625" s="164">
        <v>41.506999999999998</v>
      </c>
    </row>
    <row r="626" spans="15:18">
      <c r="O626" s="163" t="s">
        <v>294</v>
      </c>
      <c r="P626" s="163">
        <v>2005</v>
      </c>
      <c r="Q626" s="164">
        <v>614.50099999999998</v>
      </c>
      <c r="R626" s="164">
        <v>89.686000000000007</v>
      </c>
    </row>
    <row r="627" spans="15:18">
      <c r="O627" s="163" t="s">
        <v>329</v>
      </c>
      <c r="P627" s="163">
        <v>2005</v>
      </c>
      <c r="Q627" s="164">
        <v>41.94</v>
      </c>
      <c r="R627" s="164">
        <v>17.094000000000001</v>
      </c>
    </row>
    <row r="628" spans="15:18">
      <c r="O628" s="163" t="s">
        <v>70</v>
      </c>
      <c r="P628" s="163">
        <v>2005</v>
      </c>
      <c r="Q628" s="164">
        <v>21.872</v>
      </c>
      <c r="R628" s="164">
        <v>8.2170000000000005</v>
      </c>
    </row>
    <row r="629" spans="15:18">
      <c r="O629" s="163" t="s">
        <v>73</v>
      </c>
      <c r="P629" s="163">
        <v>2005</v>
      </c>
      <c r="Q629" s="164">
        <v>6.4649999999999999</v>
      </c>
      <c r="R629" s="164">
        <v>1.0980000000000001</v>
      </c>
    </row>
    <row r="630" spans="15:18">
      <c r="O630" s="163" t="s">
        <v>322</v>
      </c>
      <c r="P630" s="163">
        <v>2005</v>
      </c>
      <c r="Q630" s="164">
        <v>29.329000000000001</v>
      </c>
      <c r="R630" s="164">
        <v>14.003</v>
      </c>
    </row>
    <row r="631" spans="15:18">
      <c r="O631" s="163" t="s">
        <v>74</v>
      </c>
      <c r="P631" s="163">
        <v>2005</v>
      </c>
      <c r="Q631" s="164">
        <v>56.192999999999998</v>
      </c>
      <c r="R631" s="164">
        <v>12.401</v>
      </c>
    </row>
    <row r="632" spans="15:18">
      <c r="O632" s="163" t="s">
        <v>388</v>
      </c>
      <c r="P632" s="163">
        <v>2005</v>
      </c>
      <c r="Q632" s="164">
        <v>14373.941000000001</v>
      </c>
      <c r="R632" s="164">
        <v>13408.335999999999</v>
      </c>
    </row>
    <row r="633" spans="15:18">
      <c r="O633" s="163" t="s">
        <v>75</v>
      </c>
      <c r="P633" s="163">
        <v>2005</v>
      </c>
      <c r="Q633" s="164">
        <v>16215.36</v>
      </c>
      <c r="R633" s="164">
        <v>14267.231</v>
      </c>
    </row>
    <row r="634" spans="15:18">
      <c r="O634" s="163" t="s">
        <v>331</v>
      </c>
      <c r="P634" s="163">
        <v>2005</v>
      </c>
      <c r="Q634" s="164">
        <v>5.8959999999999999</v>
      </c>
      <c r="R634" s="164">
        <v>3.0070000000000001</v>
      </c>
    </row>
    <row r="635" spans="15:18">
      <c r="O635" s="163" t="s">
        <v>308</v>
      </c>
      <c r="P635" s="163">
        <v>2005</v>
      </c>
      <c r="Q635" s="164">
        <v>203.02500000000001</v>
      </c>
      <c r="R635" s="164">
        <v>204.43100000000001</v>
      </c>
    </row>
    <row r="636" spans="15:18">
      <c r="O636" s="163" t="s">
        <v>287</v>
      </c>
      <c r="P636" s="163">
        <v>2005</v>
      </c>
      <c r="Q636" s="164">
        <v>2299.3110000000001</v>
      </c>
      <c r="R636" s="164">
        <v>2203.6239999999998</v>
      </c>
    </row>
    <row r="637" spans="15:18">
      <c r="O637" s="163" t="s">
        <v>78</v>
      </c>
      <c r="P637" s="163">
        <v>2005</v>
      </c>
      <c r="Q637" s="164">
        <v>23.291</v>
      </c>
      <c r="R637" s="164">
        <v>8.6660000000000004</v>
      </c>
    </row>
    <row r="638" spans="15:18">
      <c r="O638" s="163" t="s">
        <v>389</v>
      </c>
      <c r="P638" s="163">
        <v>2005</v>
      </c>
      <c r="Q638" s="164">
        <v>2.23</v>
      </c>
      <c r="R638" s="164">
        <v>0.624</v>
      </c>
    </row>
    <row r="639" spans="15:18">
      <c r="O639" s="163" t="s">
        <v>82</v>
      </c>
      <c r="P639" s="163">
        <v>2005</v>
      </c>
      <c r="Q639" s="164">
        <v>20.57</v>
      </c>
      <c r="R639" s="164">
        <v>6.4109999999999996</v>
      </c>
    </row>
    <row r="640" spans="15:18">
      <c r="O640" s="163" t="s">
        <v>284</v>
      </c>
      <c r="P640" s="163">
        <v>2005</v>
      </c>
      <c r="Q640" s="164">
        <v>3125.71</v>
      </c>
      <c r="R640" s="164">
        <v>2857.5590000000002</v>
      </c>
    </row>
    <row r="641" spans="15:18">
      <c r="O641" s="163" t="s">
        <v>84</v>
      </c>
      <c r="P641" s="163">
        <v>2005</v>
      </c>
      <c r="Q641" s="164">
        <v>53.905000000000001</v>
      </c>
      <c r="R641" s="164">
        <v>10.731999999999999</v>
      </c>
    </row>
    <row r="642" spans="15:18">
      <c r="O642" s="163" t="s">
        <v>304</v>
      </c>
      <c r="P642" s="163">
        <v>2005</v>
      </c>
      <c r="Q642" s="164">
        <v>330.21</v>
      </c>
      <c r="R642" s="164">
        <v>247.666</v>
      </c>
    </row>
    <row r="643" spans="15:18">
      <c r="O643" s="163" t="s">
        <v>86</v>
      </c>
      <c r="P643" s="163">
        <v>2005</v>
      </c>
      <c r="Q643" s="164">
        <v>1.224</v>
      </c>
      <c r="R643" s="164">
        <v>0.69499999999999995</v>
      </c>
    </row>
    <row r="644" spans="15:18">
      <c r="O644" s="163" t="s">
        <v>87</v>
      </c>
      <c r="P644" s="163">
        <v>2005</v>
      </c>
      <c r="Q644" s="164">
        <v>82.100999999999999</v>
      </c>
      <c r="R644" s="164">
        <v>27.210999999999999</v>
      </c>
    </row>
    <row r="645" spans="15:18">
      <c r="O645" s="163" t="s">
        <v>88</v>
      </c>
      <c r="P645" s="163">
        <v>2005</v>
      </c>
      <c r="Q645" s="164">
        <v>11.589</v>
      </c>
      <c r="R645" s="164">
        <v>2.9369999999999998</v>
      </c>
    </row>
    <row r="646" spans="15:18">
      <c r="O646" s="163" t="s">
        <v>390</v>
      </c>
      <c r="P646" s="163">
        <v>2005</v>
      </c>
      <c r="Q646" s="164">
        <v>1.8460000000000001</v>
      </c>
      <c r="R646" s="164">
        <v>0.58699999999999997</v>
      </c>
    </row>
    <row r="647" spans="15:18">
      <c r="O647" s="163" t="s">
        <v>90</v>
      </c>
      <c r="P647" s="163">
        <v>2005</v>
      </c>
      <c r="Q647" s="164">
        <v>3.911</v>
      </c>
      <c r="R647" s="164">
        <v>0.82499999999999996</v>
      </c>
    </row>
    <row r="648" spans="15:18">
      <c r="O648" s="163" t="s">
        <v>91</v>
      </c>
      <c r="P648" s="163">
        <v>2005</v>
      </c>
      <c r="Q648" s="164">
        <v>14.468999999999999</v>
      </c>
      <c r="R648" s="164">
        <v>4.1539999999999999</v>
      </c>
    </row>
    <row r="649" spans="15:18">
      <c r="O649" s="163" t="s">
        <v>92</v>
      </c>
      <c r="P649" s="163">
        <v>2005</v>
      </c>
      <c r="Q649" s="164">
        <v>27.260999999999999</v>
      </c>
      <c r="R649" s="164">
        <v>9.6720000000000006</v>
      </c>
    </row>
    <row r="650" spans="15:18">
      <c r="O650" s="163" t="s">
        <v>311</v>
      </c>
      <c r="P650" s="163">
        <v>2005</v>
      </c>
      <c r="Q650" s="164">
        <v>222.20599999999999</v>
      </c>
      <c r="R650" s="164">
        <v>111.89</v>
      </c>
    </row>
    <row r="651" spans="15:18">
      <c r="O651" s="163" t="s">
        <v>93</v>
      </c>
      <c r="P651" s="163">
        <v>2005</v>
      </c>
      <c r="Q651" s="164">
        <v>11.602</v>
      </c>
      <c r="R651" s="164">
        <v>16.798999999999999</v>
      </c>
    </row>
    <row r="652" spans="15:18">
      <c r="O652" s="163" t="s">
        <v>95</v>
      </c>
      <c r="P652" s="163">
        <v>2005</v>
      </c>
      <c r="Q652" s="164">
        <v>3676.7910000000002</v>
      </c>
      <c r="R652" s="164">
        <v>834.21500000000003</v>
      </c>
    </row>
    <row r="653" spans="15:18">
      <c r="O653" s="163" t="s">
        <v>96</v>
      </c>
      <c r="P653" s="163">
        <v>2005</v>
      </c>
      <c r="Q653" s="164">
        <v>1461.377</v>
      </c>
      <c r="R653" s="164">
        <v>285.86900000000003</v>
      </c>
    </row>
    <row r="654" spans="15:18">
      <c r="O654" s="163" t="s">
        <v>391</v>
      </c>
      <c r="P654" s="163">
        <v>2005</v>
      </c>
      <c r="Q654" s="164">
        <v>925.19200000000001</v>
      </c>
      <c r="R654" s="164">
        <v>192.01499999999999</v>
      </c>
    </row>
    <row r="655" spans="15:18">
      <c r="O655" s="163" t="s">
        <v>299</v>
      </c>
      <c r="P655" s="163">
        <v>2005</v>
      </c>
      <c r="Q655" s="164">
        <v>287.14600000000002</v>
      </c>
      <c r="R655" s="164">
        <v>49.954999999999998</v>
      </c>
    </row>
    <row r="656" spans="15:18">
      <c r="O656" s="163" t="s">
        <v>312</v>
      </c>
      <c r="P656" s="163">
        <v>2005</v>
      </c>
      <c r="Q656" s="164">
        <v>198.74</v>
      </c>
      <c r="R656" s="164">
        <v>210.358</v>
      </c>
    </row>
    <row r="657" spans="15:18">
      <c r="O657" s="163" t="s">
        <v>97</v>
      </c>
      <c r="P657" s="163">
        <v>2005</v>
      </c>
      <c r="Q657" s="164">
        <v>179.428</v>
      </c>
      <c r="R657" s="164">
        <v>141.21299999999999</v>
      </c>
    </row>
    <row r="658" spans="15:18">
      <c r="O658" s="163" t="s">
        <v>289</v>
      </c>
      <c r="P658" s="163">
        <v>2005</v>
      </c>
      <c r="Q658" s="164">
        <v>2152.3939999999998</v>
      </c>
      <c r="R658" s="164">
        <v>1853.4659999999999</v>
      </c>
    </row>
    <row r="659" spans="15:18">
      <c r="O659" s="163" t="s">
        <v>326</v>
      </c>
      <c r="P659" s="163">
        <v>2005</v>
      </c>
      <c r="Q659" s="164">
        <v>0</v>
      </c>
      <c r="R659" s="164">
        <v>11.076000000000001</v>
      </c>
    </row>
    <row r="660" spans="15:18">
      <c r="O660" s="163" t="s">
        <v>99</v>
      </c>
      <c r="P660" s="163">
        <v>2005</v>
      </c>
      <c r="Q660" s="164">
        <v>4333.4920000000002</v>
      </c>
      <c r="R660" s="164">
        <v>4571.8670000000002</v>
      </c>
    </row>
    <row r="661" spans="15:18">
      <c r="O661" s="163" t="s">
        <v>100</v>
      </c>
      <c r="P661" s="163">
        <v>2005</v>
      </c>
      <c r="Q661" s="164">
        <v>50.281999999999996</v>
      </c>
      <c r="R661" s="164">
        <v>12.589</v>
      </c>
    </row>
    <row r="662" spans="15:18">
      <c r="O662" s="163" t="s">
        <v>101</v>
      </c>
      <c r="P662" s="163">
        <v>2005</v>
      </c>
      <c r="Q662" s="164">
        <v>236.58500000000001</v>
      </c>
      <c r="R662" s="164">
        <v>57.124000000000002</v>
      </c>
    </row>
    <row r="663" spans="15:18">
      <c r="O663" s="163" t="s">
        <v>103</v>
      </c>
      <c r="P663" s="163">
        <v>2005</v>
      </c>
      <c r="Q663" s="164">
        <v>80.162000000000006</v>
      </c>
      <c r="R663" s="164">
        <v>18.738</v>
      </c>
    </row>
    <row r="664" spans="15:18">
      <c r="O664" s="163" t="s">
        <v>104</v>
      </c>
      <c r="P664" s="163">
        <v>2005</v>
      </c>
      <c r="Q664" s="164">
        <v>0.16200000000000001</v>
      </c>
      <c r="R664" s="164">
        <v>0.106</v>
      </c>
    </row>
    <row r="665" spans="15:18">
      <c r="O665" s="163" t="s">
        <v>392</v>
      </c>
      <c r="P665" s="163">
        <v>2005</v>
      </c>
      <c r="Q665" s="164">
        <v>0</v>
      </c>
      <c r="R665" s="164">
        <v>0</v>
      </c>
    </row>
    <row r="666" spans="15:18">
      <c r="O666" s="163" t="s">
        <v>393</v>
      </c>
      <c r="P666" s="163">
        <v>2005</v>
      </c>
      <c r="Q666" s="164">
        <v>1229.5170000000001</v>
      </c>
      <c r="R666" s="164">
        <v>898.13400000000001</v>
      </c>
    </row>
    <row r="667" spans="15:18">
      <c r="O667" s="163" t="s">
        <v>305</v>
      </c>
      <c r="P667" s="163">
        <v>2005</v>
      </c>
      <c r="Q667" s="164">
        <v>211.67400000000001</v>
      </c>
      <c r="R667" s="164">
        <v>80.798000000000002</v>
      </c>
    </row>
    <row r="668" spans="15:18">
      <c r="O668" s="163" t="s">
        <v>106</v>
      </c>
      <c r="P668" s="163">
        <v>2005</v>
      </c>
      <c r="Q668" s="164">
        <v>12.236000000000001</v>
      </c>
      <c r="R668" s="164">
        <v>2.46</v>
      </c>
    </row>
    <row r="669" spans="15:18">
      <c r="O669" s="163" t="s">
        <v>107</v>
      </c>
      <c r="P669" s="163">
        <v>2005</v>
      </c>
      <c r="Q669" s="164">
        <v>16.969000000000001</v>
      </c>
      <c r="R669" s="164">
        <v>2.7360000000000002</v>
      </c>
    </row>
    <row r="670" spans="15:18">
      <c r="O670" s="163" t="s">
        <v>327</v>
      </c>
      <c r="P670" s="163">
        <v>2005</v>
      </c>
      <c r="Q670" s="164">
        <v>39.500999999999998</v>
      </c>
      <c r="R670" s="164">
        <v>16.042000000000002</v>
      </c>
    </row>
    <row r="671" spans="15:18">
      <c r="O671" s="163" t="s">
        <v>108</v>
      </c>
      <c r="P671" s="163">
        <v>2005</v>
      </c>
      <c r="Q671" s="164">
        <v>48.871000000000002</v>
      </c>
      <c r="R671" s="164">
        <v>21.288</v>
      </c>
    </row>
    <row r="672" spans="15:18">
      <c r="O672" s="163" t="s">
        <v>109</v>
      </c>
      <c r="P672" s="163">
        <v>2005</v>
      </c>
      <c r="Q672" s="164">
        <v>3.5019999999999998</v>
      </c>
      <c r="R672" s="164">
        <v>1.3680000000000001</v>
      </c>
    </row>
    <row r="673" spans="15:18">
      <c r="O673" s="163" t="s">
        <v>110</v>
      </c>
      <c r="P673" s="163">
        <v>2005</v>
      </c>
      <c r="Q673" s="164">
        <v>1.538</v>
      </c>
      <c r="R673" s="164">
        <v>0.54200000000000004</v>
      </c>
    </row>
    <row r="674" spans="15:18">
      <c r="O674" s="163" t="s">
        <v>394</v>
      </c>
      <c r="P674" s="163">
        <v>2005</v>
      </c>
      <c r="Q674" s="164">
        <v>146.33199999999999</v>
      </c>
      <c r="R674" s="164">
        <v>44</v>
      </c>
    </row>
    <row r="675" spans="15:18">
      <c r="O675" s="163" t="s">
        <v>321</v>
      </c>
      <c r="P675" s="163">
        <v>2005</v>
      </c>
      <c r="Q675" s="164">
        <v>60.539000000000001</v>
      </c>
      <c r="R675" s="164">
        <v>26.085000000000001</v>
      </c>
    </row>
    <row r="676" spans="15:18">
      <c r="O676" s="163" t="s">
        <v>328</v>
      </c>
      <c r="P676" s="163">
        <v>2005</v>
      </c>
      <c r="Q676" s="164">
        <v>41.372999999999998</v>
      </c>
      <c r="R676" s="164">
        <v>37.024000000000001</v>
      </c>
    </row>
    <row r="677" spans="15:18">
      <c r="O677" s="163" t="s">
        <v>395</v>
      </c>
      <c r="P677" s="163">
        <v>2005</v>
      </c>
      <c r="Q677" s="164">
        <v>19.425000000000001</v>
      </c>
      <c r="R677" s="164">
        <v>5.9859999999999998</v>
      </c>
    </row>
    <row r="678" spans="15:18">
      <c r="O678" s="163" t="s">
        <v>113</v>
      </c>
      <c r="P678" s="163">
        <v>2005</v>
      </c>
      <c r="Q678" s="164">
        <v>25.478999999999999</v>
      </c>
      <c r="R678" s="164">
        <v>5.0389999999999997</v>
      </c>
    </row>
    <row r="679" spans="15:18">
      <c r="O679" s="163" t="s">
        <v>114</v>
      </c>
      <c r="P679" s="163">
        <v>2005</v>
      </c>
      <c r="Q679" s="164">
        <v>7.8710000000000004</v>
      </c>
      <c r="R679" s="164">
        <v>2.7549999999999999</v>
      </c>
    </row>
    <row r="680" spans="15:18">
      <c r="O680" s="163" t="s">
        <v>296</v>
      </c>
      <c r="P680" s="163">
        <v>2005</v>
      </c>
      <c r="Q680" s="164">
        <v>463.34300000000002</v>
      </c>
      <c r="R680" s="164">
        <v>143.53299999999999</v>
      </c>
    </row>
    <row r="681" spans="15:18">
      <c r="O681" s="163" t="s">
        <v>116</v>
      </c>
      <c r="P681" s="163">
        <v>2005</v>
      </c>
      <c r="Q681" s="164">
        <v>2.2730000000000001</v>
      </c>
      <c r="R681" s="164">
        <v>0.99199999999999999</v>
      </c>
    </row>
    <row r="682" spans="15:18">
      <c r="O682" s="163" t="s">
        <v>117</v>
      </c>
      <c r="P682" s="163">
        <v>2005</v>
      </c>
      <c r="Q682" s="164">
        <v>17.706</v>
      </c>
      <c r="R682" s="164">
        <v>5.3049999999999997</v>
      </c>
    </row>
    <row r="683" spans="15:18">
      <c r="O683" s="163" t="s">
        <v>332</v>
      </c>
      <c r="P683" s="163">
        <v>2005</v>
      </c>
      <c r="Q683" s="164">
        <v>10.302</v>
      </c>
      <c r="R683" s="164">
        <v>5.9809999999999999</v>
      </c>
    </row>
    <row r="684" spans="15:18">
      <c r="O684" s="163" t="s">
        <v>120</v>
      </c>
      <c r="P684" s="163">
        <v>2005</v>
      </c>
      <c r="Q684" s="164">
        <v>8.0350000000000001</v>
      </c>
      <c r="R684" s="164">
        <v>1.8580000000000001</v>
      </c>
    </row>
    <row r="685" spans="15:18">
      <c r="O685" s="163" t="s">
        <v>121</v>
      </c>
      <c r="P685" s="163">
        <v>2005</v>
      </c>
      <c r="Q685" s="164">
        <v>15.662000000000001</v>
      </c>
      <c r="R685" s="164">
        <v>6.2839999999999998</v>
      </c>
    </row>
    <row r="686" spans="15:18">
      <c r="O686" s="163" t="s">
        <v>122</v>
      </c>
      <c r="P686" s="163">
        <v>2005</v>
      </c>
      <c r="Q686" s="164">
        <v>1656.7070000000001</v>
      </c>
      <c r="R686" s="164">
        <v>866.346</v>
      </c>
    </row>
    <row r="687" spans="15:18">
      <c r="O687" s="163" t="s">
        <v>124</v>
      </c>
      <c r="P687" s="163">
        <v>2005</v>
      </c>
      <c r="Q687" s="164">
        <v>11.891</v>
      </c>
      <c r="R687" s="164">
        <v>2.988</v>
      </c>
    </row>
    <row r="688" spans="15:18">
      <c r="O688" s="163" t="s">
        <v>129</v>
      </c>
      <c r="P688" s="163">
        <v>2005</v>
      </c>
      <c r="Q688" s="164">
        <v>12.834</v>
      </c>
      <c r="R688" s="164">
        <v>2.5230000000000001</v>
      </c>
    </row>
    <row r="689" spans="15:18">
      <c r="O689" s="163" t="s">
        <v>130</v>
      </c>
      <c r="P689" s="163">
        <v>2005</v>
      </c>
      <c r="Q689" s="164">
        <v>6.8120000000000003</v>
      </c>
      <c r="R689" s="164">
        <v>2.2570000000000001</v>
      </c>
    </row>
    <row r="690" spans="15:18">
      <c r="O690" s="163" t="s">
        <v>132</v>
      </c>
      <c r="P690" s="163">
        <v>2005</v>
      </c>
      <c r="Q690" s="164">
        <v>163.87</v>
      </c>
      <c r="R690" s="164">
        <v>59.524000000000001</v>
      </c>
    </row>
    <row r="691" spans="15:18">
      <c r="O691" s="163" t="s">
        <v>133</v>
      </c>
      <c r="P691" s="163">
        <v>2005</v>
      </c>
      <c r="Q691" s="164">
        <v>16.245999999999999</v>
      </c>
      <c r="R691" s="164">
        <v>6.5789999999999997</v>
      </c>
    </row>
    <row r="692" spans="15:18">
      <c r="O692" s="163" t="s">
        <v>135</v>
      </c>
      <c r="P692" s="163">
        <v>2005</v>
      </c>
      <c r="Q692" s="164">
        <v>0</v>
      </c>
      <c r="R692" s="164">
        <v>0</v>
      </c>
    </row>
    <row r="693" spans="15:18">
      <c r="O693" s="163" t="s">
        <v>136</v>
      </c>
      <c r="P693" s="163">
        <v>2005</v>
      </c>
      <c r="Q693" s="164">
        <v>14.753</v>
      </c>
      <c r="R693" s="164">
        <v>7.2610000000000001</v>
      </c>
    </row>
    <row r="694" spans="15:18">
      <c r="O694" s="163" t="s">
        <v>336</v>
      </c>
      <c r="P694" s="163">
        <v>2005</v>
      </c>
      <c r="Q694" s="164">
        <v>0</v>
      </c>
      <c r="R694" s="164">
        <v>0</v>
      </c>
    </row>
    <row r="695" spans="15:18">
      <c r="O695" s="163" t="s">
        <v>318</v>
      </c>
      <c r="P695" s="163">
        <v>2005</v>
      </c>
      <c r="Q695" s="164">
        <v>43.186999999999998</v>
      </c>
      <c r="R695" s="164">
        <v>8.1300000000000008</v>
      </c>
    </row>
    <row r="696" spans="15:18">
      <c r="O696" s="163" t="s">
        <v>297</v>
      </c>
      <c r="P696" s="163">
        <v>2005</v>
      </c>
      <c r="Q696" s="164">
        <v>705.721</v>
      </c>
      <c r="R696" s="164">
        <v>672.35699999999997</v>
      </c>
    </row>
    <row r="697" spans="15:18">
      <c r="O697" s="163" t="s">
        <v>137</v>
      </c>
      <c r="P697" s="163">
        <v>2005</v>
      </c>
      <c r="Q697" s="164">
        <v>128.08699999999999</v>
      </c>
      <c r="R697" s="164">
        <v>113.791</v>
      </c>
    </row>
    <row r="698" spans="15:18">
      <c r="O698" s="163" t="s">
        <v>324</v>
      </c>
      <c r="P698" s="163">
        <v>2005</v>
      </c>
      <c r="Q698" s="164">
        <v>20.783999999999999</v>
      </c>
      <c r="R698" s="164">
        <v>6.3230000000000004</v>
      </c>
    </row>
    <row r="699" spans="15:18">
      <c r="O699" s="163" t="s">
        <v>138</v>
      </c>
      <c r="P699" s="163">
        <v>2005</v>
      </c>
      <c r="Q699" s="164">
        <v>10.39</v>
      </c>
      <c r="R699" s="164">
        <v>3.4049999999999998</v>
      </c>
    </row>
    <row r="700" spans="15:18">
      <c r="O700" s="163" t="s">
        <v>293</v>
      </c>
      <c r="P700" s="163">
        <v>2005</v>
      </c>
      <c r="Q700" s="164">
        <v>576.49900000000002</v>
      </c>
      <c r="R700" s="164">
        <v>112.248</v>
      </c>
    </row>
    <row r="701" spans="15:18">
      <c r="O701" s="163" t="s">
        <v>338</v>
      </c>
      <c r="P701" s="163">
        <v>2005</v>
      </c>
      <c r="Q701" s="164">
        <v>0</v>
      </c>
      <c r="R701" s="164">
        <v>0</v>
      </c>
    </row>
    <row r="702" spans="15:18">
      <c r="O702" s="163" t="s">
        <v>139</v>
      </c>
      <c r="P702" s="163">
        <v>2005</v>
      </c>
      <c r="Q702" s="164">
        <v>290.87599999999998</v>
      </c>
      <c r="R702" s="164">
        <v>304.06</v>
      </c>
    </row>
    <row r="703" spans="15:18">
      <c r="O703" s="163" t="s">
        <v>142</v>
      </c>
      <c r="P703" s="163">
        <v>2005</v>
      </c>
      <c r="Q703" s="164">
        <v>104.446</v>
      </c>
      <c r="R703" s="164">
        <v>31.082000000000001</v>
      </c>
    </row>
    <row r="704" spans="15:18">
      <c r="O704" s="163" t="s">
        <v>291</v>
      </c>
      <c r="P704" s="163">
        <v>2005</v>
      </c>
      <c r="Q704" s="164">
        <v>617.70500000000004</v>
      </c>
      <c r="R704" s="164">
        <v>109.502</v>
      </c>
    </row>
    <row r="705" spans="15:18">
      <c r="O705" s="163" t="s">
        <v>337</v>
      </c>
      <c r="P705" s="163">
        <v>2005</v>
      </c>
      <c r="Q705" s="164">
        <v>0.315</v>
      </c>
      <c r="R705" s="164">
        <v>0.20599999999999999</v>
      </c>
    </row>
    <row r="706" spans="15:18">
      <c r="O706" s="163" t="s">
        <v>325</v>
      </c>
      <c r="P706" s="163">
        <v>2005</v>
      </c>
      <c r="Q706" s="164">
        <v>37.548999999999999</v>
      </c>
      <c r="R706" s="164">
        <v>15.465</v>
      </c>
    </row>
    <row r="707" spans="15:18">
      <c r="O707" s="163" t="s">
        <v>143</v>
      </c>
      <c r="P707" s="163">
        <v>2005</v>
      </c>
      <c r="Q707" s="164">
        <v>11.108000000000001</v>
      </c>
      <c r="R707" s="164">
        <v>4.8689999999999998</v>
      </c>
    </row>
    <row r="708" spans="15:18">
      <c r="O708" s="163" t="s">
        <v>145</v>
      </c>
      <c r="P708" s="163">
        <v>2005</v>
      </c>
      <c r="Q708" s="164">
        <v>35.466999999999999</v>
      </c>
      <c r="R708" s="164">
        <v>8.7349999999999994</v>
      </c>
    </row>
    <row r="709" spans="15:18">
      <c r="O709" s="163" t="s">
        <v>146</v>
      </c>
      <c r="P709" s="163">
        <v>2005</v>
      </c>
      <c r="Q709" s="164">
        <v>207.88499999999999</v>
      </c>
      <c r="R709" s="164">
        <v>74.963999999999999</v>
      </c>
    </row>
    <row r="710" spans="15:18">
      <c r="O710" s="163" t="s">
        <v>147</v>
      </c>
      <c r="P710" s="163">
        <v>2005</v>
      </c>
      <c r="Q710" s="164">
        <v>412.30200000000002</v>
      </c>
      <c r="R710" s="164">
        <v>103.066</v>
      </c>
    </row>
    <row r="711" spans="15:18">
      <c r="O711" s="163" t="s">
        <v>290</v>
      </c>
      <c r="P711" s="163">
        <v>2005</v>
      </c>
      <c r="Q711" s="164">
        <v>644.46100000000001</v>
      </c>
      <c r="R711" s="164">
        <v>304.41199999999998</v>
      </c>
    </row>
    <row r="712" spans="15:18">
      <c r="O712" s="163" t="s">
        <v>307</v>
      </c>
      <c r="P712" s="163">
        <v>2005</v>
      </c>
      <c r="Q712" s="164">
        <v>280.90499999999997</v>
      </c>
      <c r="R712" s="164">
        <v>197.3</v>
      </c>
    </row>
    <row r="713" spans="15:18">
      <c r="O713" s="163" t="s">
        <v>303</v>
      </c>
      <c r="P713" s="163">
        <v>2005</v>
      </c>
      <c r="Q713" s="164">
        <v>97.256</v>
      </c>
      <c r="R713" s="164">
        <v>44.53</v>
      </c>
    </row>
    <row r="714" spans="15:18">
      <c r="O714" s="163" t="s">
        <v>302</v>
      </c>
      <c r="P714" s="163">
        <v>2005</v>
      </c>
      <c r="Q714" s="164">
        <v>297.22000000000003</v>
      </c>
      <c r="R714" s="164">
        <v>99.173000000000002</v>
      </c>
    </row>
    <row r="715" spans="15:18">
      <c r="O715" s="163" t="s">
        <v>283</v>
      </c>
      <c r="P715" s="163">
        <v>2005</v>
      </c>
      <c r="Q715" s="164">
        <v>2600.288</v>
      </c>
      <c r="R715" s="164">
        <v>764.00099999999998</v>
      </c>
    </row>
    <row r="716" spans="15:18">
      <c r="O716" s="163" t="s">
        <v>151</v>
      </c>
      <c r="P716" s="163">
        <v>2005</v>
      </c>
      <c r="Q716" s="164">
        <v>9.1769999999999996</v>
      </c>
      <c r="R716" s="164">
        <v>2.581</v>
      </c>
    </row>
    <row r="717" spans="15:18">
      <c r="O717" s="163" t="s">
        <v>396</v>
      </c>
      <c r="P717" s="163">
        <v>2005</v>
      </c>
      <c r="Q717" s="164">
        <v>1.0349999999999999</v>
      </c>
      <c r="R717" s="164">
        <v>0.54300000000000004</v>
      </c>
    </row>
    <row r="718" spans="15:18">
      <c r="O718" s="163" t="s">
        <v>333</v>
      </c>
      <c r="P718" s="163">
        <v>2005</v>
      </c>
      <c r="Q718" s="164">
        <v>1.68</v>
      </c>
      <c r="R718" s="164">
        <v>0.93500000000000005</v>
      </c>
    </row>
    <row r="719" spans="15:18">
      <c r="O719" s="163" t="s">
        <v>397</v>
      </c>
      <c r="P719" s="163">
        <v>2005</v>
      </c>
      <c r="Q719" s="164">
        <v>1.014</v>
      </c>
      <c r="R719" s="164">
        <v>0.55100000000000005</v>
      </c>
    </row>
    <row r="720" spans="15:18">
      <c r="O720" s="163" t="s">
        <v>152</v>
      </c>
      <c r="P720" s="163">
        <v>2005</v>
      </c>
      <c r="Q720" s="164">
        <v>0.96199999999999997</v>
      </c>
      <c r="R720" s="164">
        <v>0.46300000000000002</v>
      </c>
    </row>
    <row r="721" spans="15:18">
      <c r="O721" s="163" t="s">
        <v>398</v>
      </c>
      <c r="P721" s="163">
        <v>2005</v>
      </c>
      <c r="Q721" s="164">
        <v>0.35899999999999999</v>
      </c>
      <c r="R721" s="164">
        <v>0.123</v>
      </c>
    </row>
    <row r="722" spans="15:18">
      <c r="O722" s="163" t="s">
        <v>286</v>
      </c>
      <c r="P722" s="163">
        <v>2005</v>
      </c>
      <c r="Q722" s="164">
        <v>948.34900000000005</v>
      </c>
      <c r="R722" s="164">
        <v>328.46</v>
      </c>
    </row>
    <row r="723" spans="15:18">
      <c r="O723" s="163" t="s">
        <v>156</v>
      </c>
      <c r="P723" s="163">
        <v>2005</v>
      </c>
      <c r="Q723" s="164">
        <v>23.731999999999999</v>
      </c>
      <c r="R723" s="164">
        <v>8.7070000000000007</v>
      </c>
    </row>
    <row r="724" spans="15:18">
      <c r="O724" s="163" t="s">
        <v>399</v>
      </c>
      <c r="P724" s="163">
        <v>2005</v>
      </c>
      <c r="Q724" s="164">
        <v>78.634</v>
      </c>
      <c r="R724" s="164">
        <v>26.251999999999999</v>
      </c>
    </row>
    <row r="725" spans="15:18">
      <c r="O725" s="163" t="s">
        <v>159</v>
      </c>
      <c r="P725" s="163">
        <v>2005</v>
      </c>
      <c r="Q725" s="164">
        <v>1.4670000000000001</v>
      </c>
      <c r="R725" s="164">
        <v>0.91700000000000004</v>
      </c>
    </row>
    <row r="726" spans="15:18">
      <c r="O726" s="163" t="s">
        <v>160</v>
      </c>
      <c r="P726" s="163">
        <v>2005</v>
      </c>
      <c r="Q726" s="164">
        <v>5.9279999999999999</v>
      </c>
      <c r="R726" s="164">
        <v>1.6279999999999999</v>
      </c>
    </row>
    <row r="727" spans="15:18">
      <c r="O727" s="163" t="s">
        <v>161</v>
      </c>
      <c r="P727" s="163">
        <v>2005</v>
      </c>
      <c r="Q727" s="164">
        <v>263.26499999999999</v>
      </c>
      <c r="R727" s="164">
        <v>127.41800000000001</v>
      </c>
    </row>
    <row r="728" spans="15:18">
      <c r="O728" s="163" t="s">
        <v>315</v>
      </c>
      <c r="P728" s="163">
        <v>2005</v>
      </c>
      <c r="Q728" s="164">
        <v>105.032</v>
      </c>
      <c r="R728" s="164">
        <v>62.677</v>
      </c>
    </row>
    <row r="729" spans="15:18">
      <c r="O729" s="163" t="s">
        <v>323</v>
      </c>
      <c r="P729" s="163">
        <v>2005</v>
      </c>
      <c r="Q729" s="164">
        <v>53.366</v>
      </c>
      <c r="R729" s="164">
        <v>36.344999999999999</v>
      </c>
    </row>
    <row r="730" spans="15:18">
      <c r="O730" s="163" t="s">
        <v>162</v>
      </c>
      <c r="P730" s="163">
        <v>2005</v>
      </c>
      <c r="Q730" s="164">
        <v>0.745</v>
      </c>
      <c r="R730" s="164">
        <v>0.41399999999999998</v>
      </c>
    </row>
    <row r="731" spans="15:18">
      <c r="O731" s="163" t="s">
        <v>164</v>
      </c>
      <c r="P731" s="163">
        <v>2005</v>
      </c>
      <c r="Q731" s="164">
        <v>527.12599999999998</v>
      </c>
      <c r="R731" s="164">
        <v>257.77300000000002</v>
      </c>
    </row>
    <row r="732" spans="15:18">
      <c r="O732" s="163" t="s">
        <v>292</v>
      </c>
      <c r="P732" s="163">
        <v>2005</v>
      </c>
      <c r="Q732" s="164">
        <v>1457.8209999999999</v>
      </c>
      <c r="R732" s="164">
        <v>1157.248</v>
      </c>
    </row>
    <row r="733" spans="15:18">
      <c r="O733" s="163" t="s">
        <v>166</v>
      </c>
      <c r="P733" s="163">
        <v>2005</v>
      </c>
      <c r="Q733" s="164">
        <v>114.777</v>
      </c>
      <c r="R733" s="164">
        <v>24.405999999999999</v>
      </c>
    </row>
    <row r="734" spans="15:18">
      <c r="O734" s="163" t="s">
        <v>288</v>
      </c>
      <c r="P734" s="163">
        <v>2005</v>
      </c>
      <c r="Q734" s="164">
        <v>112.30800000000001</v>
      </c>
      <c r="R734" s="164">
        <v>26.524999999999999</v>
      </c>
    </row>
    <row r="735" spans="15:18">
      <c r="O735" s="163" t="s">
        <v>167</v>
      </c>
      <c r="P735" s="163">
        <v>2005</v>
      </c>
      <c r="Q735" s="164">
        <v>6.1070000000000002</v>
      </c>
      <c r="R735" s="164">
        <v>1.794</v>
      </c>
    </row>
    <row r="736" spans="15:18">
      <c r="O736" s="163" t="s">
        <v>168</v>
      </c>
      <c r="P736" s="163">
        <v>2005</v>
      </c>
      <c r="Q736" s="164">
        <v>6.8819999999999997</v>
      </c>
      <c r="R736" s="164">
        <v>2.5840000000000001</v>
      </c>
    </row>
    <row r="737" spans="15:18">
      <c r="O737" s="163" t="s">
        <v>310</v>
      </c>
      <c r="P737" s="163">
        <v>2005</v>
      </c>
      <c r="Q737" s="164">
        <v>371.875</v>
      </c>
      <c r="R737" s="164">
        <v>389.04300000000001</v>
      </c>
    </row>
    <row r="738" spans="15:18">
      <c r="O738" s="163" t="s">
        <v>170</v>
      </c>
      <c r="P738" s="163">
        <v>2005</v>
      </c>
      <c r="Q738" s="164">
        <v>379.80700000000002</v>
      </c>
      <c r="R738" s="164">
        <v>407.54300000000001</v>
      </c>
    </row>
    <row r="739" spans="15:18">
      <c r="O739" s="163" t="s">
        <v>400</v>
      </c>
      <c r="P739" s="163">
        <v>2005</v>
      </c>
      <c r="Q739" s="164">
        <v>0</v>
      </c>
      <c r="R739" s="164">
        <v>28.859000000000002</v>
      </c>
    </row>
    <row r="740" spans="15:18">
      <c r="O740" s="163" t="s">
        <v>172</v>
      </c>
      <c r="P740" s="163">
        <v>2005</v>
      </c>
      <c r="Q740" s="164">
        <v>11.699</v>
      </c>
      <c r="R740" s="164">
        <v>2.3119999999999998</v>
      </c>
    </row>
    <row r="741" spans="15:18">
      <c r="O741" s="163" t="s">
        <v>401</v>
      </c>
      <c r="P741" s="163">
        <v>2005</v>
      </c>
      <c r="Q741" s="164">
        <v>68.626000000000005</v>
      </c>
      <c r="R741" s="164">
        <v>14.141999999999999</v>
      </c>
    </row>
    <row r="742" spans="15:18">
      <c r="O742" s="163" t="s">
        <v>173</v>
      </c>
      <c r="P742" s="163">
        <v>2005</v>
      </c>
      <c r="Q742" s="164">
        <v>714.66399999999999</v>
      </c>
      <c r="R742" s="164">
        <v>176.352</v>
      </c>
    </row>
    <row r="743" spans="15:18">
      <c r="O743" s="163" t="s">
        <v>174</v>
      </c>
      <c r="P743" s="163">
        <v>2005</v>
      </c>
      <c r="Q743" s="164">
        <v>6.7089999999999996</v>
      </c>
      <c r="R743" s="164">
        <v>2.1150000000000002</v>
      </c>
    </row>
    <row r="744" spans="15:18">
      <c r="O744" s="163" t="s">
        <v>334</v>
      </c>
      <c r="P744" s="163">
        <v>2005</v>
      </c>
      <c r="Q744" s="164">
        <v>0.51100000000000001</v>
      </c>
      <c r="R744" s="164">
        <v>0.26500000000000001</v>
      </c>
    </row>
    <row r="745" spans="15:18">
      <c r="O745" s="163" t="s">
        <v>402</v>
      </c>
      <c r="P745" s="163">
        <v>2005</v>
      </c>
      <c r="Q745" s="164">
        <v>32.993000000000002</v>
      </c>
      <c r="R745" s="164">
        <v>16.088999999999999</v>
      </c>
    </row>
    <row r="746" spans="15:18">
      <c r="O746" s="163" t="s">
        <v>175</v>
      </c>
      <c r="P746" s="163">
        <v>2005</v>
      </c>
      <c r="Q746" s="164">
        <v>87.322999999999993</v>
      </c>
      <c r="R746" s="164">
        <v>32.283000000000001</v>
      </c>
    </row>
    <row r="747" spans="15:18">
      <c r="O747" s="163" t="s">
        <v>176</v>
      </c>
      <c r="P747" s="163">
        <v>2005</v>
      </c>
      <c r="Q747" s="164">
        <v>1028.0440000000001</v>
      </c>
      <c r="R747" s="164">
        <v>482.98</v>
      </c>
    </row>
    <row r="748" spans="15:18">
      <c r="O748" s="163" t="s">
        <v>178</v>
      </c>
      <c r="P748" s="163">
        <v>2005</v>
      </c>
      <c r="Q748" s="164">
        <v>30.884</v>
      </c>
      <c r="R748" s="164">
        <v>8.1039999999999992</v>
      </c>
    </row>
    <row r="749" spans="15:18">
      <c r="O749" s="163" t="s">
        <v>179</v>
      </c>
      <c r="P749" s="163">
        <v>2005</v>
      </c>
      <c r="Q749" s="164">
        <v>34.968000000000004</v>
      </c>
      <c r="R749" s="164">
        <v>9.0139999999999993</v>
      </c>
    </row>
    <row r="750" spans="15:18">
      <c r="O750" s="163" t="s">
        <v>180</v>
      </c>
      <c r="P750" s="163">
        <v>2005</v>
      </c>
      <c r="Q750" s="164">
        <v>342.75200000000001</v>
      </c>
      <c r="R750" s="164">
        <v>86.141999999999996</v>
      </c>
    </row>
    <row r="751" spans="15:18">
      <c r="O751" s="163" t="s">
        <v>182</v>
      </c>
      <c r="P751" s="163">
        <v>2005</v>
      </c>
      <c r="Q751" s="164">
        <v>427.91500000000002</v>
      </c>
      <c r="R751" s="164">
        <v>180.61699999999999</v>
      </c>
    </row>
    <row r="752" spans="15:18">
      <c r="O752" s="163" t="s">
        <v>285</v>
      </c>
      <c r="P752" s="163">
        <v>2005</v>
      </c>
      <c r="Q752" s="164">
        <v>2214.6219999999998</v>
      </c>
      <c r="R752" s="164">
        <v>2412.116</v>
      </c>
    </row>
    <row r="753" spans="15:18">
      <c r="O753" s="163" t="s">
        <v>403</v>
      </c>
      <c r="P753" s="163">
        <v>2005</v>
      </c>
      <c r="Q753" s="164">
        <v>14706.481</v>
      </c>
      <c r="R753" s="164">
        <v>13093.7</v>
      </c>
    </row>
    <row r="754" spans="15:18">
      <c r="O754" s="163" t="s">
        <v>184</v>
      </c>
      <c r="P754" s="163">
        <v>2005</v>
      </c>
      <c r="Q754" s="164">
        <v>42.170999999999999</v>
      </c>
      <c r="R754" s="164">
        <v>17.363</v>
      </c>
    </row>
    <row r="755" spans="15:18">
      <c r="O755" s="163" t="s">
        <v>298</v>
      </c>
      <c r="P755" s="163">
        <v>2005</v>
      </c>
      <c r="Q755" s="164">
        <v>79.581000000000003</v>
      </c>
      <c r="R755" s="164">
        <v>14.308</v>
      </c>
    </row>
    <row r="756" spans="15:18">
      <c r="O756" s="163" t="s">
        <v>186</v>
      </c>
      <c r="P756" s="163">
        <v>2005</v>
      </c>
      <c r="Q756" s="164">
        <v>0.54600000000000004</v>
      </c>
      <c r="R756" s="164">
        <v>0.39500000000000002</v>
      </c>
    </row>
    <row r="757" spans="15:18">
      <c r="O757" s="163" t="s">
        <v>295</v>
      </c>
      <c r="P757" s="163">
        <v>2005</v>
      </c>
      <c r="Q757" s="164">
        <v>400.375</v>
      </c>
      <c r="R757" s="164">
        <v>145.51300000000001</v>
      </c>
    </row>
    <row r="758" spans="15:18">
      <c r="O758" s="163" t="s">
        <v>187</v>
      </c>
      <c r="P758" s="163">
        <v>2005</v>
      </c>
      <c r="Q758" s="164">
        <v>287.12900000000002</v>
      </c>
      <c r="R758" s="164">
        <v>57.633000000000003</v>
      </c>
    </row>
    <row r="759" spans="15:18">
      <c r="O759" s="163" t="s">
        <v>404</v>
      </c>
      <c r="P759" s="163">
        <v>2005</v>
      </c>
      <c r="Q759" s="164">
        <v>72820.175000000003</v>
      </c>
      <c r="R759" s="164">
        <v>46975.273000000001</v>
      </c>
    </row>
    <row r="760" spans="15:18">
      <c r="O760" s="163" t="s">
        <v>317</v>
      </c>
      <c r="P760" s="163">
        <v>2005</v>
      </c>
      <c r="Q760" s="164">
        <v>86.507000000000005</v>
      </c>
      <c r="R760" s="164">
        <v>16.754000000000001</v>
      </c>
    </row>
    <row r="761" spans="15:18">
      <c r="O761" s="163" t="s">
        <v>188</v>
      </c>
      <c r="P761" s="163">
        <v>2005</v>
      </c>
      <c r="Q761" s="164">
        <v>30.047000000000001</v>
      </c>
      <c r="R761" s="164">
        <v>8.3320000000000007</v>
      </c>
    </row>
    <row r="762" spans="15:18">
      <c r="O762" s="163" t="s">
        <v>189</v>
      </c>
      <c r="P762" s="163">
        <v>2005</v>
      </c>
      <c r="Q762" s="164">
        <v>21.472000000000001</v>
      </c>
      <c r="R762" s="164">
        <v>5.7549999999999999</v>
      </c>
    </row>
    <row r="763" spans="15:18">
      <c r="O763" s="163" t="s">
        <v>2</v>
      </c>
      <c r="P763" s="163">
        <v>2006</v>
      </c>
      <c r="Q763" s="164">
        <v>30.065999999999999</v>
      </c>
      <c r="R763" s="164">
        <v>6.6239999999999997</v>
      </c>
    </row>
    <row r="764" spans="15:18">
      <c r="O764" s="163" t="s">
        <v>7</v>
      </c>
      <c r="P764" s="163">
        <v>2006</v>
      </c>
      <c r="Q764" s="164">
        <v>22.370999999999999</v>
      </c>
      <c r="R764" s="164">
        <v>8.7949999999999999</v>
      </c>
    </row>
    <row r="765" spans="15:18">
      <c r="O765" s="163" t="s">
        <v>8</v>
      </c>
      <c r="P765" s="163">
        <v>2006</v>
      </c>
      <c r="Q765" s="164">
        <v>417.12599999999998</v>
      </c>
      <c r="R765" s="164">
        <v>104.953</v>
      </c>
    </row>
    <row r="766" spans="15:18">
      <c r="O766" s="163" t="s">
        <v>316</v>
      </c>
      <c r="P766" s="163">
        <v>2006</v>
      </c>
      <c r="Q766" s="164">
        <v>93.23</v>
      </c>
      <c r="R766" s="164">
        <v>34.088000000000001</v>
      </c>
    </row>
    <row r="767" spans="15:18">
      <c r="O767" s="163" t="s">
        <v>381</v>
      </c>
      <c r="P767" s="163">
        <v>2006</v>
      </c>
      <c r="Q767" s="164">
        <v>2.0049999999999999</v>
      </c>
      <c r="R767" s="164">
        <v>1.131</v>
      </c>
    </row>
    <row r="768" spans="15:18">
      <c r="O768" s="163" t="s">
        <v>14</v>
      </c>
      <c r="P768" s="163">
        <v>2006</v>
      </c>
      <c r="Q768" s="164">
        <v>0</v>
      </c>
      <c r="R768" s="164">
        <v>241.55099999999999</v>
      </c>
    </row>
    <row r="769" spans="15:18">
      <c r="O769" s="163" t="s">
        <v>15</v>
      </c>
      <c r="P769" s="163">
        <v>2006</v>
      </c>
      <c r="Q769" s="164">
        <v>18.077000000000002</v>
      </c>
      <c r="R769" s="164">
        <v>5.5469999999999997</v>
      </c>
    </row>
    <row r="770" spans="15:18">
      <c r="O770" s="163" t="s">
        <v>18</v>
      </c>
      <c r="P770" s="163">
        <v>2006</v>
      </c>
      <c r="Q770" s="164">
        <v>815.82899999999995</v>
      </c>
      <c r="R770" s="164">
        <v>714.07399999999996</v>
      </c>
    </row>
    <row r="771" spans="15:18">
      <c r="O771" s="163" t="s">
        <v>306</v>
      </c>
      <c r="P771" s="163">
        <v>2006</v>
      </c>
      <c r="Q771" s="164">
        <v>347.58300000000003</v>
      </c>
      <c r="R771" s="164">
        <v>325.18400000000003</v>
      </c>
    </row>
    <row r="772" spans="15:18">
      <c r="O772" s="163" t="s">
        <v>21</v>
      </c>
      <c r="P772" s="163">
        <v>2006</v>
      </c>
      <c r="Q772" s="164">
        <v>90.88</v>
      </c>
      <c r="R772" s="164">
        <v>17.815000000000001</v>
      </c>
    </row>
    <row r="773" spans="15:18">
      <c r="O773" s="163" t="s">
        <v>382</v>
      </c>
      <c r="P773" s="163">
        <v>2006</v>
      </c>
      <c r="Q773" s="164">
        <v>8.5749999999999993</v>
      </c>
      <c r="R773" s="164">
        <v>7.9</v>
      </c>
    </row>
    <row r="774" spans="15:18">
      <c r="O774" s="163" t="s">
        <v>319</v>
      </c>
      <c r="P774" s="163">
        <v>2006</v>
      </c>
      <c r="Q774" s="164">
        <v>41.231999999999999</v>
      </c>
      <c r="R774" s="164">
        <v>17.001999999999999</v>
      </c>
    </row>
    <row r="775" spans="15:18">
      <c r="O775" s="163" t="s">
        <v>23</v>
      </c>
      <c r="P775" s="163">
        <v>2006</v>
      </c>
      <c r="Q775" s="164">
        <v>295.28199999999998</v>
      </c>
      <c r="R775" s="164">
        <v>64.274000000000001</v>
      </c>
    </row>
    <row r="776" spans="15:18">
      <c r="O776" s="163" t="s">
        <v>24</v>
      </c>
      <c r="P776" s="163">
        <v>2006</v>
      </c>
      <c r="Q776" s="164">
        <v>4.3860000000000001</v>
      </c>
      <c r="R776" s="164">
        <v>4.1139999999999999</v>
      </c>
    </row>
    <row r="777" spans="15:18">
      <c r="O777" s="163" t="s">
        <v>27</v>
      </c>
      <c r="P777" s="163">
        <v>2006</v>
      </c>
      <c r="Q777" s="164">
        <v>115.343</v>
      </c>
      <c r="R777" s="164">
        <v>33.231000000000002</v>
      </c>
    </row>
    <row r="778" spans="15:18">
      <c r="O778" s="163" t="s">
        <v>301</v>
      </c>
      <c r="P778" s="163">
        <v>2006</v>
      </c>
      <c r="Q778" s="164">
        <v>428.89400000000001</v>
      </c>
      <c r="R778" s="164">
        <v>397.12299999999999</v>
      </c>
    </row>
    <row r="779" spans="15:18">
      <c r="O779" s="163" t="s">
        <v>29</v>
      </c>
      <c r="P779" s="163">
        <v>2006</v>
      </c>
      <c r="Q779" s="164">
        <v>2.3319999999999999</v>
      </c>
      <c r="R779" s="164">
        <v>1.165</v>
      </c>
    </row>
    <row r="780" spans="15:18">
      <c r="O780" s="163" t="s">
        <v>32</v>
      </c>
      <c r="P780" s="163">
        <v>2006</v>
      </c>
      <c r="Q780" s="164">
        <v>13.446</v>
      </c>
      <c r="R780" s="164">
        <v>4.5220000000000002</v>
      </c>
    </row>
    <row r="781" spans="15:18">
      <c r="O781" s="163" t="s">
        <v>34</v>
      </c>
      <c r="P781" s="163">
        <v>2006</v>
      </c>
      <c r="Q781" s="164">
        <v>3.173</v>
      </c>
      <c r="R781" s="164">
        <v>0.875</v>
      </c>
    </row>
    <row r="782" spans="15:18">
      <c r="O782" s="163" t="s">
        <v>35</v>
      </c>
      <c r="P782" s="163">
        <v>2006</v>
      </c>
      <c r="Q782" s="164">
        <v>44.884</v>
      </c>
      <c r="R782" s="164">
        <v>10.007</v>
      </c>
    </row>
    <row r="783" spans="15:18">
      <c r="O783" s="163" t="s">
        <v>383</v>
      </c>
      <c r="P783" s="163">
        <v>2006</v>
      </c>
      <c r="Q783" s="164">
        <v>31.937999999999999</v>
      </c>
      <c r="R783" s="164">
        <v>11.58</v>
      </c>
    </row>
    <row r="784" spans="15:18">
      <c r="O784" s="163" t="s">
        <v>38</v>
      </c>
      <c r="P784" s="163">
        <v>2006</v>
      </c>
      <c r="Q784" s="164">
        <v>23.262</v>
      </c>
      <c r="R784" s="164">
        <v>10.722</v>
      </c>
    </row>
    <row r="785" spans="15:18">
      <c r="O785" s="163" t="s">
        <v>40</v>
      </c>
      <c r="P785" s="163">
        <v>2006</v>
      </c>
      <c r="Q785" s="164">
        <v>2292.3020000000001</v>
      </c>
      <c r="R785" s="164">
        <v>917.08</v>
      </c>
    </row>
    <row r="786" spans="15:18">
      <c r="O786" s="163" t="s">
        <v>384</v>
      </c>
      <c r="P786" s="163">
        <v>2006</v>
      </c>
      <c r="Q786" s="164">
        <v>28.585000000000001</v>
      </c>
      <c r="R786" s="164">
        <v>9.9510000000000005</v>
      </c>
    </row>
    <row r="787" spans="15:18">
      <c r="O787" s="163" t="s">
        <v>309</v>
      </c>
      <c r="P787" s="163">
        <v>2006</v>
      </c>
      <c r="Q787" s="164">
        <v>101.843</v>
      </c>
      <c r="R787" s="164">
        <v>31.196000000000002</v>
      </c>
    </row>
    <row r="788" spans="15:18">
      <c r="O788" s="163" t="s">
        <v>42</v>
      </c>
      <c r="P788" s="163">
        <v>2006</v>
      </c>
      <c r="Q788" s="164">
        <v>18.13</v>
      </c>
      <c r="R788" s="164">
        <v>5.8040000000000003</v>
      </c>
    </row>
    <row r="789" spans="15:18">
      <c r="O789" s="163" t="s">
        <v>43</v>
      </c>
      <c r="P789" s="163">
        <v>2006</v>
      </c>
      <c r="Q789" s="164">
        <v>5.665</v>
      </c>
      <c r="R789" s="164">
        <v>1.177</v>
      </c>
    </row>
    <row r="790" spans="15:18">
      <c r="O790" s="163" t="s">
        <v>44</v>
      </c>
      <c r="P790" s="163">
        <v>2006</v>
      </c>
      <c r="Q790" s="164">
        <v>28.948</v>
      </c>
      <c r="R790" s="164">
        <v>6.9710000000000001</v>
      </c>
    </row>
    <row r="791" spans="15:18">
      <c r="O791" s="163" t="s">
        <v>45</v>
      </c>
      <c r="P791" s="163">
        <v>2006</v>
      </c>
      <c r="Q791" s="164">
        <v>47.414000000000001</v>
      </c>
      <c r="R791" s="164">
        <v>17.123000000000001</v>
      </c>
    </row>
    <row r="792" spans="15:18">
      <c r="O792" s="163" t="s">
        <v>48</v>
      </c>
      <c r="P792" s="163">
        <v>2006</v>
      </c>
      <c r="Q792" s="164">
        <v>1333.827</v>
      </c>
      <c r="R792" s="164">
        <v>1194.702</v>
      </c>
    </row>
    <row r="793" spans="15:18">
      <c r="O793" s="163" t="s">
        <v>51</v>
      </c>
      <c r="P793" s="163">
        <v>2006</v>
      </c>
      <c r="Q793" s="164">
        <v>2.38</v>
      </c>
      <c r="R793" s="164">
        <v>1.05</v>
      </c>
    </row>
    <row r="794" spans="15:18">
      <c r="O794" s="163" t="s">
        <v>54</v>
      </c>
      <c r="P794" s="163">
        <v>2006</v>
      </c>
      <c r="Q794" s="164">
        <v>3.0049999999999999</v>
      </c>
      <c r="R794" s="164">
        <v>1.4530000000000001</v>
      </c>
    </row>
    <row r="795" spans="15:18">
      <c r="O795" s="163" t="s">
        <v>55</v>
      </c>
      <c r="P795" s="163">
        <v>2006</v>
      </c>
      <c r="Q795" s="164">
        <v>18.170999999999999</v>
      </c>
      <c r="R795" s="164">
        <v>6.69</v>
      </c>
    </row>
    <row r="796" spans="15:18">
      <c r="O796" s="163" t="s">
        <v>56</v>
      </c>
      <c r="P796" s="163">
        <v>2006</v>
      </c>
      <c r="Q796" s="164">
        <v>289.90199999999999</v>
      </c>
      <c r="R796" s="164">
        <v>129.88399999999999</v>
      </c>
    </row>
    <row r="797" spans="15:18">
      <c r="O797" s="163" t="s">
        <v>58</v>
      </c>
      <c r="P797" s="163">
        <v>2006</v>
      </c>
      <c r="Q797" s="164">
        <v>8178.5919999999996</v>
      </c>
      <c r="R797" s="164">
        <v>2543</v>
      </c>
    </row>
    <row r="798" spans="15:18">
      <c r="O798" s="163" t="s">
        <v>60</v>
      </c>
      <c r="P798" s="163">
        <v>2006</v>
      </c>
      <c r="Q798" s="164">
        <v>427.84300000000002</v>
      </c>
      <c r="R798" s="164">
        <v>156.333</v>
      </c>
    </row>
    <row r="799" spans="15:18">
      <c r="O799" s="163" t="s">
        <v>61</v>
      </c>
      <c r="P799" s="163">
        <v>2006</v>
      </c>
      <c r="Q799" s="164">
        <v>0.89200000000000002</v>
      </c>
      <c r="R799" s="164">
        <v>0.39</v>
      </c>
    </row>
    <row r="800" spans="15:18">
      <c r="O800" s="163" t="s">
        <v>385</v>
      </c>
      <c r="P800" s="163">
        <v>2006</v>
      </c>
      <c r="Q800" s="164">
        <v>34.252000000000002</v>
      </c>
      <c r="R800" s="164">
        <v>12.601000000000001</v>
      </c>
    </row>
    <row r="801" spans="15:18">
      <c r="O801" s="163" t="s">
        <v>386</v>
      </c>
      <c r="P801" s="163">
        <v>2006</v>
      </c>
      <c r="Q801" s="164">
        <v>18.734999999999999</v>
      </c>
      <c r="R801" s="164">
        <v>6.4669999999999996</v>
      </c>
    </row>
    <row r="802" spans="15:18">
      <c r="O802" s="163" t="s">
        <v>335</v>
      </c>
      <c r="P802" s="163">
        <v>2006</v>
      </c>
      <c r="Q802" s="164">
        <v>0</v>
      </c>
      <c r="R802" s="164">
        <v>0</v>
      </c>
    </row>
    <row r="803" spans="15:18">
      <c r="O803" s="163" t="s">
        <v>63</v>
      </c>
      <c r="P803" s="163">
        <v>2006</v>
      </c>
      <c r="Q803" s="164">
        <v>49.953000000000003</v>
      </c>
      <c r="R803" s="164">
        <v>21.718</v>
      </c>
    </row>
    <row r="804" spans="15:18">
      <c r="O804" s="163" t="s">
        <v>387</v>
      </c>
      <c r="P804" s="163">
        <v>2006</v>
      </c>
      <c r="Q804" s="164">
        <v>49.932000000000002</v>
      </c>
      <c r="R804" s="164">
        <v>17.344000000000001</v>
      </c>
    </row>
    <row r="805" spans="15:18">
      <c r="O805" s="163" t="s">
        <v>320</v>
      </c>
      <c r="P805" s="163">
        <v>2006</v>
      </c>
      <c r="Q805" s="164">
        <v>90.39</v>
      </c>
      <c r="R805" s="164">
        <v>47.59</v>
      </c>
    </row>
    <row r="806" spans="15:18">
      <c r="O806" s="163" t="s">
        <v>314</v>
      </c>
      <c r="P806" s="163">
        <v>2006</v>
      </c>
      <c r="Q806" s="164">
        <v>177.88800000000001</v>
      </c>
      <c r="R806" s="164">
        <v>47.79</v>
      </c>
    </row>
    <row r="807" spans="15:18">
      <c r="O807" s="163" t="s">
        <v>330</v>
      </c>
      <c r="P807" s="163">
        <v>2006</v>
      </c>
      <c r="Q807" s="164">
        <v>23.632000000000001</v>
      </c>
      <c r="R807" s="164">
        <v>17.699000000000002</v>
      </c>
    </row>
    <row r="808" spans="15:18">
      <c r="O808" s="163" t="s">
        <v>300</v>
      </c>
      <c r="P808" s="163">
        <v>2006</v>
      </c>
      <c r="Q808" s="164">
        <v>279.06799999999998</v>
      </c>
      <c r="R808" s="164">
        <v>145.34200000000001</v>
      </c>
    </row>
    <row r="809" spans="15:18">
      <c r="O809" s="163" t="s">
        <v>313</v>
      </c>
      <c r="P809" s="163">
        <v>2006</v>
      </c>
      <c r="Q809" s="164">
        <v>247.05600000000001</v>
      </c>
      <c r="R809" s="164">
        <v>274.60399999999998</v>
      </c>
    </row>
    <row r="810" spans="15:18">
      <c r="O810" s="163" t="s">
        <v>64</v>
      </c>
      <c r="P810" s="163">
        <v>2006</v>
      </c>
      <c r="Q810" s="164">
        <v>1.823</v>
      </c>
      <c r="R810" s="164">
        <v>0.74299999999999999</v>
      </c>
    </row>
    <row r="811" spans="15:18">
      <c r="O811" s="163" t="s">
        <v>65</v>
      </c>
      <c r="P811" s="163">
        <v>2006</v>
      </c>
      <c r="Q811" s="164">
        <v>0.64800000000000002</v>
      </c>
      <c r="R811" s="164">
        <v>0.38800000000000001</v>
      </c>
    </row>
    <row r="812" spans="15:18">
      <c r="O812" s="163" t="s">
        <v>66</v>
      </c>
      <c r="P812" s="163">
        <v>2006</v>
      </c>
      <c r="Q812" s="164">
        <v>90.795000000000002</v>
      </c>
      <c r="R812" s="164">
        <v>37.594999999999999</v>
      </c>
    </row>
    <row r="813" spans="15:18">
      <c r="O813" s="163" t="s">
        <v>68</v>
      </c>
      <c r="P813" s="163">
        <v>2006</v>
      </c>
      <c r="Q813" s="164">
        <v>123.43600000000001</v>
      </c>
      <c r="R813" s="164">
        <v>43.335000000000001</v>
      </c>
    </row>
    <row r="814" spans="15:18">
      <c r="O814" s="163" t="s">
        <v>294</v>
      </c>
      <c r="P814" s="163">
        <v>2006</v>
      </c>
      <c r="Q814" s="164">
        <v>656.55600000000004</v>
      </c>
      <c r="R814" s="164">
        <v>95.823999999999998</v>
      </c>
    </row>
    <row r="815" spans="15:18">
      <c r="O815" s="163" t="s">
        <v>329</v>
      </c>
      <c r="P815" s="163">
        <v>2006</v>
      </c>
      <c r="Q815" s="164">
        <v>43.581000000000003</v>
      </c>
      <c r="R815" s="164">
        <v>17.763000000000002</v>
      </c>
    </row>
    <row r="816" spans="15:18">
      <c r="O816" s="163" t="s">
        <v>70</v>
      </c>
      <c r="P816" s="163">
        <v>2006</v>
      </c>
      <c r="Q816" s="164">
        <v>20.818999999999999</v>
      </c>
      <c r="R816" s="164">
        <v>7.8220000000000001</v>
      </c>
    </row>
    <row r="817" spans="15:18">
      <c r="O817" s="163" t="s">
        <v>73</v>
      </c>
      <c r="P817" s="163">
        <v>2006</v>
      </c>
      <c r="Q817" s="164">
        <v>6.4020000000000001</v>
      </c>
      <c r="R817" s="164">
        <v>1.0880000000000001</v>
      </c>
    </row>
    <row r="818" spans="15:18">
      <c r="O818" s="163" t="s">
        <v>322</v>
      </c>
      <c r="P818" s="163">
        <v>2006</v>
      </c>
      <c r="Q818" s="164">
        <v>32.383000000000003</v>
      </c>
      <c r="R818" s="164">
        <v>15.461</v>
      </c>
    </row>
    <row r="819" spans="15:18">
      <c r="O819" s="163" t="s">
        <v>74</v>
      </c>
      <c r="P819" s="163">
        <v>2006</v>
      </c>
      <c r="Q819" s="164">
        <v>62.281999999999996</v>
      </c>
      <c r="R819" s="164">
        <v>13.744999999999999</v>
      </c>
    </row>
    <row r="820" spans="15:18">
      <c r="O820" s="163" t="s">
        <v>388</v>
      </c>
      <c r="P820" s="163">
        <v>2006</v>
      </c>
      <c r="Q820" s="164">
        <v>14836.31</v>
      </c>
      <c r="R820" s="164">
        <v>13839.325999999999</v>
      </c>
    </row>
    <row r="821" spans="15:18">
      <c r="O821" s="163" t="s">
        <v>75</v>
      </c>
      <c r="P821" s="163">
        <v>2006</v>
      </c>
      <c r="Q821" s="164">
        <v>16801.989000000001</v>
      </c>
      <c r="R821" s="164">
        <v>14754.932000000001</v>
      </c>
    </row>
    <row r="822" spans="15:18">
      <c r="O822" s="163" t="s">
        <v>331</v>
      </c>
      <c r="P822" s="163">
        <v>2006</v>
      </c>
      <c r="Q822" s="164">
        <v>6.0060000000000002</v>
      </c>
      <c r="R822" s="164">
        <v>3.0619999999999998</v>
      </c>
    </row>
    <row r="823" spans="15:18">
      <c r="O823" s="163" t="s">
        <v>308</v>
      </c>
      <c r="P823" s="163">
        <v>2006</v>
      </c>
      <c r="Q823" s="164">
        <v>211.25800000000001</v>
      </c>
      <c r="R823" s="164">
        <v>212.721</v>
      </c>
    </row>
    <row r="824" spans="15:18">
      <c r="O824" s="163" t="s">
        <v>287</v>
      </c>
      <c r="P824" s="163">
        <v>2006</v>
      </c>
      <c r="Q824" s="164">
        <v>2353.9180000000001</v>
      </c>
      <c r="R824" s="164">
        <v>2255.9589999999998</v>
      </c>
    </row>
    <row r="825" spans="15:18">
      <c r="O825" s="163" t="s">
        <v>78</v>
      </c>
      <c r="P825" s="163">
        <v>2006</v>
      </c>
      <c r="Q825" s="164">
        <v>23.565999999999999</v>
      </c>
      <c r="R825" s="164">
        <v>8.7680000000000007</v>
      </c>
    </row>
    <row r="826" spans="15:18">
      <c r="O826" s="163" t="s">
        <v>389</v>
      </c>
      <c r="P826" s="163">
        <v>2006</v>
      </c>
      <c r="Q826" s="164">
        <v>2.2549999999999999</v>
      </c>
      <c r="R826" s="164">
        <v>0.63100000000000001</v>
      </c>
    </row>
    <row r="827" spans="15:18">
      <c r="O827" s="163" t="s">
        <v>82</v>
      </c>
      <c r="P827" s="163">
        <v>2006</v>
      </c>
      <c r="Q827" s="164">
        <v>22.5</v>
      </c>
      <c r="R827" s="164">
        <v>7.0129999999999999</v>
      </c>
    </row>
    <row r="828" spans="15:18">
      <c r="O828" s="163" t="s">
        <v>284</v>
      </c>
      <c r="P828" s="163">
        <v>2006</v>
      </c>
      <c r="Q828" s="164">
        <v>3241.674</v>
      </c>
      <c r="R828" s="164">
        <v>2963.5740000000001</v>
      </c>
    </row>
    <row r="829" spans="15:18">
      <c r="O829" s="163" t="s">
        <v>84</v>
      </c>
      <c r="P829" s="163">
        <v>2006</v>
      </c>
      <c r="Q829" s="164">
        <v>57.354999999999997</v>
      </c>
      <c r="R829" s="164">
        <v>11.419</v>
      </c>
    </row>
    <row r="830" spans="15:18">
      <c r="O830" s="163" t="s">
        <v>304</v>
      </c>
      <c r="P830" s="163">
        <v>2006</v>
      </c>
      <c r="Q830" s="164">
        <v>349.41300000000001</v>
      </c>
      <c r="R830" s="164">
        <v>262.06799999999998</v>
      </c>
    </row>
    <row r="831" spans="15:18">
      <c r="O831" s="163" t="s">
        <v>86</v>
      </c>
      <c r="P831" s="163">
        <v>2006</v>
      </c>
      <c r="Q831" s="164">
        <v>1.1759999999999999</v>
      </c>
      <c r="R831" s="164">
        <v>0.66800000000000004</v>
      </c>
    </row>
    <row r="832" spans="15:18">
      <c r="O832" s="163" t="s">
        <v>87</v>
      </c>
      <c r="P832" s="163">
        <v>2006</v>
      </c>
      <c r="Q832" s="164">
        <v>86.518000000000001</v>
      </c>
      <c r="R832" s="164">
        <v>28.675000000000001</v>
      </c>
    </row>
    <row r="833" spans="15:18">
      <c r="O833" s="163" t="s">
        <v>88</v>
      </c>
      <c r="P833" s="163">
        <v>2006</v>
      </c>
      <c r="Q833" s="164">
        <v>11.878</v>
      </c>
      <c r="R833" s="164">
        <v>3.01</v>
      </c>
    </row>
    <row r="834" spans="15:18">
      <c r="O834" s="163" t="s">
        <v>390</v>
      </c>
      <c r="P834" s="163">
        <v>2006</v>
      </c>
      <c r="Q834" s="164">
        <v>1.889</v>
      </c>
      <c r="R834" s="164">
        <v>0.6</v>
      </c>
    </row>
    <row r="835" spans="15:18">
      <c r="O835" s="163" t="s">
        <v>90</v>
      </c>
      <c r="P835" s="163">
        <v>2006</v>
      </c>
      <c r="Q835" s="164">
        <v>3.702</v>
      </c>
      <c r="R835" s="164">
        <v>0.78100000000000003</v>
      </c>
    </row>
    <row r="836" spans="15:18">
      <c r="O836" s="163" t="s">
        <v>91</v>
      </c>
      <c r="P836" s="163">
        <v>2006</v>
      </c>
      <c r="Q836" s="164">
        <v>14.795</v>
      </c>
      <c r="R836" s="164">
        <v>4.2480000000000002</v>
      </c>
    </row>
    <row r="837" spans="15:18">
      <c r="O837" s="163" t="s">
        <v>92</v>
      </c>
      <c r="P837" s="163">
        <v>2006</v>
      </c>
      <c r="Q837" s="164">
        <v>29.050999999999998</v>
      </c>
      <c r="R837" s="164">
        <v>10.307</v>
      </c>
    </row>
    <row r="838" spans="15:18">
      <c r="O838" s="163" t="s">
        <v>311</v>
      </c>
      <c r="P838" s="163">
        <v>2006</v>
      </c>
      <c r="Q838" s="164">
        <v>231.012</v>
      </c>
      <c r="R838" s="164">
        <v>116.324</v>
      </c>
    </row>
    <row r="839" spans="15:18">
      <c r="O839" s="163" t="s">
        <v>93</v>
      </c>
      <c r="P839" s="163">
        <v>2006</v>
      </c>
      <c r="Q839" s="164">
        <v>12.093</v>
      </c>
      <c r="R839" s="164">
        <v>17.510000000000002</v>
      </c>
    </row>
    <row r="840" spans="15:18">
      <c r="O840" s="163" t="s">
        <v>95</v>
      </c>
      <c r="P840" s="163">
        <v>2006</v>
      </c>
      <c r="Q840" s="164">
        <v>4017.4070000000002</v>
      </c>
      <c r="R840" s="164">
        <v>911.49599999999998</v>
      </c>
    </row>
    <row r="841" spans="15:18">
      <c r="O841" s="163" t="s">
        <v>96</v>
      </c>
      <c r="P841" s="163">
        <v>2006</v>
      </c>
      <c r="Q841" s="164">
        <v>1541.7670000000001</v>
      </c>
      <c r="R841" s="164">
        <v>301.59399999999999</v>
      </c>
    </row>
    <row r="842" spans="15:18">
      <c r="O842" s="163" t="s">
        <v>391</v>
      </c>
      <c r="P842" s="163">
        <v>2006</v>
      </c>
      <c r="Q842" s="164">
        <v>979.72199999999998</v>
      </c>
      <c r="R842" s="164">
        <v>203.33199999999999</v>
      </c>
    </row>
    <row r="843" spans="15:18">
      <c r="O843" s="163" t="s">
        <v>299</v>
      </c>
      <c r="P843" s="163">
        <v>2006</v>
      </c>
      <c r="Q843" s="164">
        <v>316.315</v>
      </c>
      <c r="R843" s="164">
        <v>55.029000000000003</v>
      </c>
    </row>
    <row r="844" spans="15:18">
      <c r="O844" s="163" t="s">
        <v>312</v>
      </c>
      <c r="P844" s="163">
        <v>2006</v>
      </c>
      <c r="Q844" s="164">
        <v>209.61099999999999</v>
      </c>
      <c r="R844" s="164">
        <v>221.86500000000001</v>
      </c>
    </row>
    <row r="845" spans="15:18">
      <c r="O845" s="163" t="s">
        <v>97</v>
      </c>
      <c r="P845" s="163">
        <v>2006</v>
      </c>
      <c r="Q845" s="164">
        <v>189.79900000000001</v>
      </c>
      <c r="R845" s="164">
        <v>149.375</v>
      </c>
    </row>
    <row r="846" spans="15:18">
      <c r="O846" s="163" t="s">
        <v>289</v>
      </c>
      <c r="P846" s="163">
        <v>2006</v>
      </c>
      <c r="Q846" s="164">
        <v>2195.58</v>
      </c>
      <c r="R846" s="164">
        <v>1890.654</v>
      </c>
    </row>
    <row r="847" spans="15:18">
      <c r="O847" s="163" t="s">
        <v>326</v>
      </c>
      <c r="P847" s="163">
        <v>2006</v>
      </c>
      <c r="Q847" s="164">
        <v>23.756</v>
      </c>
      <c r="R847" s="164">
        <v>0</v>
      </c>
    </row>
    <row r="848" spans="15:18">
      <c r="O848" s="163" t="s">
        <v>99</v>
      </c>
      <c r="P848" s="163">
        <v>2006</v>
      </c>
      <c r="Q848" s="164">
        <v>4406.8540000000003</v>
      </c>
      <c r="R848" s="164">
        <v>4649.2640000000001</v>
      </c>
    </row>
    <row r="849" spans="15:18">
      <c r="O849" s="163" t="s">
        <v>100</v>
      </c>
      <c r="P849" s="163">
        <v>2006</v>
      </c>
      <c r="Q849" s="164">
        <v>54.351999999999997</v>
      </c>
      <c r="R849" s="164">
        <v>13.608000000000001</v>
      </c>
    </row>
    <row r="850" spans="15:18">
      <c r="O850" s="163" t="s">
        <v>101</v>
      </c>
      <c r="P850" s="163">
        <v>2006</v>
      </c>
      <c r="Q850" s="164">
        <v>261.899</v>
      </c>
      <c r="R850" s="164">
        <v>63.235999999999997</v>
      </c>
    </row>
    <row r="851" spans="15:18">
      <c r="O851" s="163" t="s">
        <v>103</v>
      </c>
      <c r="P851" s="163">
        <v>2006</v>
      </c>
      <c r="Q851" s="164">
        <v>85.236999999999995</v>
      </c>
      <c r="R851" s="164">
        <v>19.923999999999999</v>
      </c>
    </row>
    <row r="852" spans="15:18">
      <c r="O852" s="163" t="s">
        <v>104</v>
      </c>
      <c r="P852" s="163">
        <v>2006</v>
      </c>
      <c r="Q852" s="164">
        <v>0.155</v>
      </c>
      <c r="R852" s="164">
        <v>0.10100000000000001</v>
      </c>
    </row>
    <row r="853" spans="15:18">
      <c r="O853" s="163" t="s">
        <v>392</v>
      </c>
      <c r="P853" s="163">
        <v>2006</v>
      </c>
      <c r="Q853" s="164">
        <v>0</v>
      </c>
      <c r="R853" s="164">
        <v>0</v>
      </c>
    </row>
    <row r="854" spans="15:18">
      <c r="O854" s="163" t="s">
        <v>393</v>
      </c>
      <c r="P854" s="163">
        <v>2006</v>
      </c>
      <c r="Q854" s="164">
        <v>1293.1579999999999</v>
      </c>
      <c r="R854" s="164">
        <v>944.62300000000005</v>
      </c>
    </row>
    <row r="855" spans="15:18">
      <c r="O855" s="163" t="s">
        <v>305</v>
      </c>
      <c r="P855" s="163">
        <v>2006</v>
      </c>
      <c r="Q855" s="164">
        <v>227.59200000000001</v>
      </c>
      <c r="R855" s="164">
        <v>86.873999999999995</v>
      </c>
    </row>
    <row r="856" spans="15:18">
      <c r="O856" s="163" t="s">
        <v>106</v>
      </c>
      <c r="P856" s="163">
        <v>2006</v>
      </c>
      <c r="Q856" s="164">
        <v>12.616</v>
      </c>
      <c r="R856" s="164">
        <v>2.536</v>
      </c>
    </row>
    <row r="857" spans="15:18">
      <c r="O857" s="163" t="s">
        <v>107</v>
      </c>
      <c r="P857" s="163">
        <v>2006</v>
      </c>
      <c r="Q857" s="164">
        <v>18.431999999999999</v>
      </c>
      <c r="R857" s="164">
        <v>2.9710000000000001</v>
      </c>
    </row>
    <row r="858" spans="15:18">
      <c r="O858" s="163" t="s">
        <v>327</v>
      </c>
      <c r="P858" s="163">
        <v>2006</v>
      </c>
      <c r="Q858" s="164">
        <v>44.334000000000003</v>
      </c>
      <c r="R858" s="164">
        <v>18.004000000000001</v>
      </c>
    </row>
    <row r="859" spans="15:18">
      <c r="O859" s="163" t="s">
        <v>108</v>
      </c>
      <c r="P859" s="163">
        <v>2006</v>
      </c>
      <c r="Q859" s="164">
        <v>49.655000000000001</v>
      </c>
      <c r="R859" s="164">
        <v>21.629000000000001</v>
      </c>
    </row>
    <row r="860" spans="15:18">
      <c r="O860" s="163" t="s">
        <v>109</v>
      </c>
      <c r="P860" s="163">
        <v>2006</v>
      </c>
      <c r="Q860" s="164">
        <v>3.6520000000000001</v>
      </c>
      <c r="R860" s="164">
        <v>1.427</v>
      </c>
    </row>
    <row r="861" spans="15:18">
      <c r="O861" s="163" t="s">
        <v>110</v>
      </c>
      <c r="P861" s="163">
        <v>2006</v>
      </c>
      <c r="Q861" s="164">
        <v>1.6890000000000001</v>
      </c>
      <c r="R861" s="164">
        <v>0.59499999999999997</v>
      </c>
    </row>
    <row r="862" spans="15:18">
      <c r="O862" s="163" t="s">
        <v>394</v>
      </c>
      <c r="P862" s="163">
        <v>2006</v>
      </c>
      <c r="Q862" s="164">
        <v>154.96600000000001</v>
      </c>
      <c r="R862" s="164">
        <v>46.595999999999997</v>
      </c>
    </row>
    <row r="863" spans="15:18">
      <c r="O863" s="163" t="s">
        <v>321</v>
      </c>
      <c r="P863" s="163">
        <v>2006</v>
      </c>
      <c r="Q863" s="164">
        <v>65.287999999999997</v>
      </c>
      <c r="R863" s="164">
        <v>28.132000000000001</v>
      </c>
    </row>
    <row r="864" spans="15:18">
      <c r="O864" s="163" t="s">
        <v>328</v>
      </c>
      <c r="P864" s="163">
        <v>2006</v>
      </c>
      <c r="Q864" s="164">
        <v>43.393000000000001</v>
      </c>
      <c r="R864" s="164">
        <v>38.831000000000003</v>
      </c>
    </row>
    <row r="865" spans="15:18">
      <c r="O865" s="163" t="s">
        <v>395</v>
      </c>
      <c r="P865" s="163">
        <v>2006</v>
      </c>
      <c r="Q865" s="164">
        <v>20.402000000000001</v>
      </c>
      <c r="R865" s="164">
        <v>6.2869999999999999</v>
      </c>
    </row>
    <row r="866" spans="15:18">
      <c r="O866" s="163" t="s">
        <v>113</v>
      </c>
      <c r="P866" s="163">
        <v>2006</v>
      </c>
      <c r="Q866" s="164">
        <v>26.759</v>
      </c>
      <c r="R866" s="164">
        <v>5.2919999999999998</v>
      </c>
    </row>
    <row r="867" spans="15:18">
      <c r="O867" s="163" t="s">
        <v>114</v>
      </c>
      <c r="P867" s="163">
        <v>2006</v>
      </c>
      <c r="Q867" s="164">
        <v>8.0340000000000007</v>
      </c>
      <c r="R867" s="164">
        <v>2.8119999999999998</v>
      </c>
    </row>
    <row r="868" spans="15:18">
      <c r="O868" s="163" t="s">
        <v>296</v>
      </c>
      <c r="P868" s="163">
        <v>2006</v>
      </c>
      <c r="Q868" s="164">
        <v>489.22</v>
      </c>
      <c r="R868" s="164">
        <v>151.54900000000001</v>
      </c>
    </row>
    <row r="869" spans="15:18">
      <c r="O869" s="163" t="s">
        <v>116</v>
      </c>
      <c r="P869" s="163">
        <v>2006</v>
      </c>
      <c r="Q869" s="164">
        <v>2.718</v>
      </c>
      <c r="R869" s="164">
        <v>1.1870000000000001</v>
      </c>
    </row>
    <row r="870" spans="15:18">
      <c r="O870" s="163" t="s">
        <v>117</v>
      </c>
      <c r="P870" s="163">
        <v>2006</v>
      </c>
      <c r="Q870" s="164">
        <v>19.225000000000001</v>
      </c>
      <c r="R870" s="164">
        <v>5.76</v>
      </c>
    </row>
    <row r="871" spans="15:18">
      <c r="O871" s="163" t="s">
        <v>332</v>
      </c>
      <c r="P871" s="163">
        <v>2006</v>
      </c>
      <c r="Q871" s="164">
        <v>10.531000000000001</v>
      </c>
      <c r="R871" s="164">
        <v>6.1139999999999999</v>
      </c>
    </row>
    <row r="872" spans="15:18">
      <c r="O872" s="163" t="s">
        <v>120</v>
      </c>
      <c r="P872" s="163">
        <v>2006</v>
      </c>
      <c r="Q872" s="164">
        <v>8.9550000000000001</v>
      </c>
      <c r="R872" s="164">
        <v>2.0699999999999998</v>
      </c>
    </row>
    <row r="873" spans="15:18">
      <c r="O873" s="163" t="s">
        <v>121</v>
      </c>
      <c r="P873" s="163">
        <v>2006</v>
      </c>
      <c r="Q873" s="164">
        <v>16.28</v>
      </c>
      <c r="R873" s="164">
        <v>6.532</v>
      </c>
    </row>
    <row r="874" spans="15:18">
      <c r="O874" s="163" t="s">
        <v>122</v>
      </c>
      <c r="P874" s="163">
        <v>2006</v>
      </c>
      <c r="Q874" s="164">
        <v>1739.5650000000001</v>
      </c>
      <c r="R874" s="164">
        <v>909.67600000000004</v>
      </c>
    </row>
    <row r="875" spans="15:18">
      <c r="O875" s="163" t="s">
        <v>124</v>
      </c>
      <c r="P875" s="163">
        <v>2006</v>
      </c>
      <c r="Q875" s="164">
        <v>12.462</v>
      </c>
      <c r="R875" s="164">
        <v>3.1320000000000001</v>
      </c>
    </row>
    <row r="876" spans="15:18">
      <c r="O876" s="163" t="s">
        <v>129</v>
      </c>
      <c r="P876" s="163">
        <v>2006</v>
      </c>
      <c r="Q876" s="164">
        <v>13.932</v>
      </c>
      <c r="R876" s="164">
        <v>2.7389999999999999</v>
      </c>
    </row>
    <row r="877" spans="15:18">
      <c r="O877" s="163" t="s">
        <v>130</v>
      </c>
      <c r="P877" s="163">
        <v>2006</v>
      </c>
      <c r="Q877" s="164">
        <v>7.3959999999999999</v>
      </c>
      <c r="R877" s="164">
        <v>2.4510000000000001</v>
      </c>
    </row>
    <row r="878" spans="15:18">
      <c r="O878" s="163" t="s">
        <v>132</v>
      </c>
      <c r="P878" s="163">
        <v>2006</v>
      </c>
      <c r="Q878" s="164">
        <v>176.58600000000001</v>
      </c>
      <c r="R878" s="164">
        <v>64.143000000000001</v>
      </c>
    </row>
    <row r="879" spans="15:18">
      <c r="O879" s="163" t="s">
        <v>133</v>
      </c>
      <c r="P879" s="163">
        <v>2006</v>
      </c>
      <c r="Q879" s="164">
        <v>17.273</v>
      </c>
      <c r="R879" s="164">
        <v>6.9939999999999998</v>
      </c>
    </row>
    <row r="880" spans="15:18">
      <c r="O880" s="163" t="s">
        <v>135</v>
      </c>
      <c r="P880" s="163">
        <v>2006</v>
      </c>
      <c r="Q880" s="164">
        <v>0</v>
      </c>
      <c r="R880" s="164">
        <v>0</v>
      </c>
    </row>
    <row r="881" spans="15:18">
      <c r="O881" s="163" t="s">
        <v>136</v>
      </c>
      <c r="P881" s="163">
        <v>2006</v>
      </c>
      <c r="Q881" s="164">
        <v>15.797000000000001</v>
      </c>
      <c r="R881" s="164">
        <v>7.7750000000000004</v>
      </c>
    </row>
    <row r="882" spans="15:18">
      <c r="O882" s="163" t="s">
        <v>336</v>
      </c>
      <c r="P882" s="163">
        <v>2006</v>
      </c>
      <c r="Q882" s="164">
        <v>0</v>
      </c>
      <c r="R882" s="164">
        <v>0</v>
      </c>
    </row>
    <row r="883" spans="15:18">
      <c r="O883" s="163" t="s">
        <v>318</v>
      </c>
      <c r="P883" s="163">
        <v>2006</v>
      </c>
      <c r="Q883" s="164">
        <v>44.64</v>
      </c>
      <c r="R883" s="164">
        <v>8.4039999999999999</v>
      </c>
    </row>
    <row r="884" spans="15:18">
      <c r="O884" s="163" t="s">
        <v>297</v>
      </c>
      <c r="P884" s="163">
        <v>2006</v>
      </c>
      <c r="Q884" s="164">
        <v>732.68899999999996</v>
      </c>
      <c r="R884" s="164">
        <v>698.05</v>
      </c>
    </row>
    <row r="885" spans="15:18">
      <c r="O885" s="163" t="s">
        <v>137</v>
      </c>
      <c r="P885" s="163">
        <v>2006</v>
      </c>
      <c r="Q885" s="164">
        <v>130.48500000000001</v>
      </c>
      <c r="R885" s="164">
        <v>115.922</v>
      </c>
    </row>
    <row r="886" spans="15:18">
      <c r="O886" s="163" t="s">
        <v>324</v>
      </c>
      <c r="P886" s="163">
        <v>2006</v>
      </c>
      <c r="Q886" s="164">
        <v>21.646999999999998</v>
      </c>
      <c r="R886" s="164">
        <v>6.585</v>
      </c>
    </row>
    <row r="887" spans="15:18">
      <c r="O887" s="163" t="s">
        <v>138</v>
      </c>
      <c r="P887" s="163">
        <v>2006</v>
      </c>
      <c r="Q887" s="164">
        <v>10.993</v>
      </c>
      <c r="R887" s="164">
        <v>3.6030000000000002</v>
      </c>
    </row>
    <row r="888" spans="15:18">
      <c r="O888" s="163" t="s">
        <v>293</v>
      </c>
      <c r="P888" s="163">
        <v>2006</v>
      </c>
      <c r="Q888" s="164">
        <v>623.83500000000004</v>
      </c>
      <c r="R888" s="164">
        <v>121.465</v>
      </c>
    </row>
    <row r="889" spans="15:18">
      <c r="O889" s="163" t="s">
        <v>338</v>
      </c>
      <c r="P889" s="163">
        <v>2006</v>
      </c>
      <c r="Q889" s="164">
        <v>0</v>
      </c>
      <c r="R889" s="164">
        <v>0</v>
      </c>
    </row>
    <row r="890" spans="15:18">
      <c r="O890" s="163" t="s">
        <v>139</v>
      </c>
      <c r="P890" s="163">
        <v>2006</v>
      </c>
      <c r="Q890" s="164">
        <v>297.56299999999999</v>
      </c>
      <c r="R890" s="164">
        <v>311.05</v>
      </c>
    </row>
    <row r="891" spans="15:18">
      <c r="O891" s="163" t="s">
        <v>142</v>
      </c>
      <c r="P891" s="163">
        <v>2006</v>
      </c>
      <c r="Q891" s="164">
        <v>110.057</v>
      </c>
      <c r="R891" s="164">
        <v>32.752000000000002</v>
      </c>
    </row>
    <row r="892" spans="15:18">
      <c r="O892" s="163" t="s">
        <v>291</v>
      </c>
      <c r="P892" s="163">
        <v>2006</v>
      </c>
      <c r="Q892" s="164">
        <v>655.86400000000003</v>
      </c>
      <c r="R892" s="164">
        <v>116.267</v>
      </c>
    </row>
    <row r="893" spans="15:18">
      <c r="O893" s="163" t="s">
        <v>337</v>
      </c>
      <c r="P893" s="163">
        <v>2006</v>
      </c>
      <c r="Q893" s="164">
        <v>0.311</v>
      </c>
      <c r="R893" s="164">
        <v>0.20300000000000001</v>
      </c>
    </row>
    <row r="894" spans="15:18">
      <c r="O894" s="163" t="s">
        <v>325</v>
      </c>
      <c r="P894" s="163">
        <v>2006</v>
      </c>
      <c r="Q894" s="164">
        <v>40.750999999999998</v>
      </c>
      <c r="R894" s="164">
        <v>16.783000000000001</v>
      </c>
    </row>
    <row r="895" spans="15:18">
      <c r="O895" s="163" t="s">
        <v>143</v>
      </c>
      <c r="P895" s="163">
        <v>2006</v>
      </c>
      <c r="Q895" s="164">
        <v>11.363</v>
      </c>
      <c r="R895" s="164">
        <v>4.9809999999999999</v>
      </c>
    </row>
    <row r="896" spans="15:18">
      <c r="O896" s="163" t="s">
        <v>145</v>
      </c>
      <c r="P896" s="163">
        <v>2006</v>
      </c>
      <c r="Q896" s="164">
        <v>37.171999999999997</v>
      </c>
      <c r="R896" s="164">
        <v>9.1549999999999994</v>
      </c>
    </row>
    <row r="897" spans="15:18">
      <c r="O897" s="163" t="s">
        <v>146</v>
      </c>
      <c r="P897" s="163">
        <v>2006</v>
      </c>
      <c r="Q897" s="164">
        <v>223.53700000000001</v>
      </c>
      <c r="R897" s="164">
        <v>80.608000000000004</v>
      </c>
    </row>
    <row r="898" spans="15:18">
      <c r="O898" s="163" t="s">
        <v>147</v>
      </c>
      <c r="P898" s="163">
        <v>2006</v>
      </c>
      <c r="Q898" s="164">
        <v>433.91899999999998</v>
      </c>
      <c r="R898" s="164">
        <v>108.47</v>
      </c>
    </row>
    <row r="899" spans="15:18">
      <c r="O899" s="163" t="s">
        <v>290</v>
      </c>
      <c r="P899" s="163">
        <v>2006</v>
      </c>
      <c r="Q899" s="164">
        <v>684.37</v>
      </c>
      <c r="R899" s="164">
        <v>323.26299999999998</v>
      </c>
    </row>
    <row r="900" spans="15:18">
      <c r="O900" s="163" t="s">
        <v>307</v>
      </c>
      <c r="P900" s="163">
        <v>2006</v>
      </c>
      <c r="Q900" s="164">
        <v>285.26799999999997</v>
      </c>
      <c r="R900" s="164">
        <v>200.364</v>
      </c>
    </row>
    <row r="901" spans="15:18">
      <c r="O901" s="163" t="s">
        <v>303</v>
      </c>
      <c r="P901" s="163">
        <v>2006</v>
      </c>
      <c r="Q901" s="164">
        <v>122.709</v>
      </c>
      <c r="R901" s="164">
        <v>56.183999999999997</v>
      </c>
    </row>
    <row r="902" spans="15:18">
      <c r="O902" s="163" t="s">
        <v>302</v>
      </c>
      <c r="P902" s="163">
        <v>2006</v>
      </c>
      <c r="Q902" s="164">
        <v>323.12700000000001</v>
      </c>
      <c r="R902" s="164">
        <v>107.81699999999999</v>
      </c>
    </row>
    <row r="903" spans="15:18">
      <c r="O903" s="163" t="s">
        <v>283</v>
      </c>
      <c r="P903" s="163">
        <v>2006</v>
      </c>
      <c r="Q903" s="164">
        <v>2812.3009999999999</v>
      </c>
      <c r="R903" s="164">
        <v>826.29300000000001</v>
      </c>
    </row>
    <row r="904" spans="15:18">
      <c r="O904" s="163" t="s">
        <v>151</v>
      </c>
      <c r="P904" s="163">
        <v>2006</v>
      </c>
      <c r="Q904" s="164">
        <v>10.025</v>
      </c>
      <c r="R904" s="164">
        <v>2.82</v>
      </c>
    </row>
    <row r="905" spans="15:18">
      <c r="O905" s="163" t="s">
        <v>396</v>
      </c>
      <c r="P905" s="163">
        <v>2006</v>
      </c>
      <c r="Q905" s="164">
        <v>1.0960000000000001</v>
      </c>
      <c r="R905" s="164">
        <v>0.57499999999999996</v>
      </c>
    </row>
    <row r="906" spans="15:18">
      <c r="O906" s="163" t="s">
        <v>333</v>
      </c>
      <c r="P906" s="163">
        <v>2006</v>
      </c>
      <c r="Q906" s="164">
        <v>1.8180000000000001</v>
      </c>
      <c r="R906" s="164">
        <v>1.012</v>
      </c>
    </row>
    <row r="907" spans="15:18">
      <c r="O907" s="163" t="s">
        <v>397</v>
      </c>
      <c r="P907" s="163">
        <v>2006</v>
      </c>
      <c r="Q907" s="164">
        <v>1.0920000000000001</v>
      </c>
      <c r="R907" s="164">
        <v>0.59299999999999997</v>
      </c>
    </row>
    <row r="908" spans="15:18">
      <c r="O908" s="163" t="s">
        <v>152</v>
      </c>
      <c r="P908" s="163">
        <v>2006</v>
      </c>
      <c r="Q908" s="164">
        <v>0.98099999999999998</v>
      </c>
      <c r="R908" s="164">
        <v>0.47199999999999998</v>
      </c>
    </row>
    <row r="909" spans="15:18">
      <c r="O909" s="163" t="s">
        <v>398</v>
      </c>
      <c r="P909" s="163">
        <v>2006</v>
      </c>
      <c r="Q909" s="164">
        <v>0.40400000000000003</v>
      </c>
      <c r="R909" s="164">
        <v>0.13900000000000001</v>
      </c>
    </row>
    <row r="910" spans="15:18">
      <c r="O910" s="163" t="s">
        <v>286</v>
      </c>
      <c r="P910" s="163">
        <v>2006</v>
      </c>
      <c r="Q910" s="164">
        <v>1001.236</v>
      </c>
      <c r="R910" s="164">
        <v>346.77699999999999</v>
      </c>
    </row>
    <row r="911" spans="15:18">
      <c r="O911" s="163" t="s">
        <v>156</v>
      </c>
      <c r="P911" s="163">
        <v>2006</v>
      </c>
      <c r="Q911" s="164">
        <v>24.315999999999999</v>
      </c>
      <c r="R911" s="164">
        <v>8.9209999999999994</v>
      </c>
    </row>
    <row r="912" spans="15:18">
      <c r="O912" s="163" t="s">
        <v>399</v>
      </c>
      <c r="P912" s="163">
        <v>2006</v>
      </c>
      <c r="Q912" s="164">
        <v>82.491</v>
      </c>
      <c r="R912" s="164">
        <v>27.539000000000001</v>
      </c>
    </row>
    <row r="913" spans="15:18">
      <c r="O913" s="163" t="s">
        <v>159</v>
      </c>
      <c r="P913" s="163">
        <v>2006</v>
      </c>
      <c r="Q913" s="164">
        <v>1.61</v>
      </c>
      <c r="R913" s="164">
        <v>1.006</v>
      </c>
    </row>
    <row r="914" spans="15:18">
      <c r="O914" s="163" t="s">
        <v>160</v>
      </c>
      <c r="P914" s="163">
        <v>2006</v>
      </c>
      <c r="Q914" s="164">
        <v>6.2629999999999999</v>
      </c>
      <c r="R914" s="164">
        <v>1.72</v>
      </c>
    </row>
    <row r="915" spans="15:18">
      <c r="O915" s="163" t="s">
        <v>161</v>
      </c>
      <c r="P915" s="163">
        <v>2006</v>
      </c>
      <c r="Q915" s="164">
        <v>286.59100000000001</v>
      </c>
      <c r="R915" s="164">
        <v>138.70699999999999</v>
      </c>
    </row>
    <row r="916" spans="15:18">
      <c r="O916" s="163" t="s">
        <v>315</v>
      </c>
      <c r="P916" s="163">
        <v>2006</v>
      </c>
      <c r="Q916" s="164">
        <v>113.70699999999999</v>
      </c>
      <c r="R916" s="164">
        <v>67.852999999999994</v>
      </c>
    </row>
    <row r="917" spans="15:18">
      <c r="O917" s="163" t="s">
        <v>323</v>
      </c>
      <c r="P917" s="163">
        <v>2006</v>
      </c>
      <c r="Q917" s="164">
        <v>56.384</v>
      </c>
      <c r="R917" s="164">
        <v>38.401000000000003</v>
      </c>
    </row>
    <row r="918" spans="15:18">
      <c r="O918" s="163" t="s">
        <v>162</v>
      </c>
      <c r="P918" s="163">
        <v>2006</v>
      </c>
      <c r="Q918" s="164">
        <v>0.79700000000000004</v>
      </c>
      <c r="R918" s="164">
        <v>0.443</v>
      </c>
    </row>
    <row r="919" spans="15:18">
      <c r="O919" s="163" t="s">
        <v>164</v>
      </c>
      <c r="P919" s="163">
        <v>2006</v>
      </c>
      <c r="Q919" s="164">
        <v>556.56600000000003</v>
      </c>
      <c r="R919" s="164">
        <v>272.16899999999998</v>
      </c>
    </row>
    <row r="920" spans="15:18">
      <c r="O920" s="163" t="s">
        <v>292</v>
      </c>
      <c r="P920" s="163">
        <v>2006</v>
      </c>
      <c r="Q920" s="164">
        <v>1518.673</v>
      </c>
      <c r="R920" s="164">
        <v>1205.5530000000001</v>
      </c>
    </row>
    <row r="921" spans="15:18">
      <c r="O921" s="163" t="s">
        <v>166</v>
      </c>
      <c r="P921" s="163">
        <v>2006</v>
      </c>
      <c r="Q921" s="164">
        <v>123.57899999999999</v>
      </c>
      <c r="R921" s="164">
        <v>26.277000000000001</v>
      </c>
    </row>
    <row r="922" spans="15:18">
      <c r="O922" s="163" t="s">
        <v>288</v>
      </c>
      <c r="P922" s="163">
        <v>2006</v>
      </c>
      <c r="Q922" s="164">
        <v>123.611</v>
      </c>
      <c r="R922" s="164">
        <v>29.195</v>
      </c>
    </row>
    <row r="923" spans="15:18">
      <c r="O923" s="163" t="s">
        <v>167</v>
      </c>
      <c r="P923" s="163">
        <v>2006</v>
      </c>
      <c r="Q923" s="164">
        <v>6.3410000000000002</v>
      </c>
      <c r="R923" s="164">
        <v>1.8620000000000001</v>
      </c>
    </row>
    <row r="924" spans="15:18">
      <c r="O924" s="163" t="s">
        <v>168</v>
      </c>
      <c r="P924" s="163">
        <v>2006</v>
      </c>
      <c r="Q924" s="164">
        <v>7.109</v>
      </c>
      <c r="R924" s="164">
        <v>2.669</v>
      </c>
    </row>
    <row r="925" spans="15:18">
      <c r="O925" s="163" t="s">
        <v>310</v>
      </c>
      <c r="P925" s="163">
        <v>2006</v>
      </c>
      <c r="Q925" s="164">
        <v>389.30900000000003</v>
      </c>
      <c r="R925" s="164">
        <v>407.28199999999998</v>
      </c>
    </row>
    <row r="926" spans="15:18">
      <c r="O926" s="163" t="s">
        <v>170</v>
      </c>
      <c r="P926" s="163">
        <v>2006</v>
      </c>
      <c r="Q926" s="164">
        <v>395.048</v>
      </c>
      <c r="R926" s="164">
        <v>423.89699999999999</v>
      </c>
    </row>
    <row r="927" spans="15:18">
      <c r="O927" s="163" t="s">
        <v>400</v>
      </c>
      <c r="P927" s="163">
        <v>2006</v>
      </c>
      <c r="Q927" s="164">
        <v>0</v>
      </c>
      <c r="R927" s="164">
        <v>30.302</v>
      </c>
    </row>
    <row r="928" spans="15:18">
      <c r="O928" s="163" t="s">
        <v>172</v>
      </c>
      <c r="P928" s="163">
        <v>2006</v>
      </c>
      <c r="Q928" s="164">
        <v>12.518000000000001</v>
      </c>
      <c r="R928" s="164">
        <v>2.4740000000000002</v>
      </c>
    </row>
    <row r="929" spans="15:18">
      <c r="O929" s="163" t="s">
        <v>401</v>
      </c>
      <c r="P929" s="163">
        <v>2006</v>
      </c>
      <c r="Q929" s="164">
        <v>73.248999999999995</v>
      </c>
      <c r="R929" s="164">
        <v>15.095000000000001</v>
      </c>
    </row>
    <row r="930" spans="15:18">
      <c r="O930" s="163" t="s">
        <v>173</v>
      </c>
      <c r="P930" s="163">
        <v>2006</v>
      </c>
      <c r="Q930" s="164">
        <v>751.06100000000004</v>
      </c>
      <c r="R930" s="164">
        <v>185.333</v>
      </c>
    </row>
    <row r="931" spans="15:18">
      <c r="O931" s="163" t="s">
        <v>174</v>
      </c>
      <c r="P931" s="163">
        <v>2006</v>
      </c>
      <c r="Q931" s="164">
        <v>6.98</v>
      </c>
      <c r="R931" s="164">
        <v>2.2010000000000001</v>
      </c>
    </row>
    <row r="932" spans="15:18">
      <c r="O932" s="163" t="s">
        <v>334</v>
      </c>
      <c r="P932" s="163">
        <v>2006</v>
      </c>
      <c r="Q932" s="164">
        <v>0.503</v>
      </c>
      <c r="R932" s="164">
        <v>0.26100000000000001</v>
      </c>
    </row>
    <row r="933" spans="15:18">
      <c r="O933" s="163" t="s">
        <v>402</v>
      </c>
      <c r="P933" s="163">
        <v>2006</v>
      </c>
      <c r="Q933" s="164">
        <v>37.527000000000001</v>
      </c>
      <c r="R933" s="164">
        <v>18.3</v>
      </c>
    </row>
    <row r="934" spans="15:18">
      <c r="O934" s="163" t="s">
        <v>175</v>
      </c>
      <c r="P934" s="163">
        <v>2006</v>
      </c>
      <c r="Q934" s="164">
        <v>92.259</v>
      </c>
      <c r="R934" s="164">
        <v>34.107999999999997</v>
      </c>
    </row>
    <row r="935" spans="15:18">
      <c r="O935" s="163" t="s">
        <v>176</v>
      </c>
      <c r="P935" s="163">
        <v>2006</v>
      </c>
      <c r="Q935" s="164">
        <v>1098.913</v>
      </c>
      <c r="R935" s="164">
        <v>516.274</v>
      </c>
    </row>
    <row r="936" spans="15:18">
      <c r="O936" s="163" t="s">
        <v>178</v>
      </c>
      <c r="P936" s="163">
        <v>2006</v>
      </c>
      <c r="Q936" s="164">
        <v>34.271000000000001</v>
      </c>
      <c r="R936" s="164">
        <v>8.9930000000000003</v>
      </c>
    </row>
    <row r="937" spans="15:18">
      <c r="O937" s="163" t="s">
        <v>179</v>
      </c>
      <c r="P937" s="163">
        <v>2006</v>
      </c>
      <c r="Q937" s="164">
        <v>38.738999999999997</v>
      </c>
      <c r="R937" s="164">
        <v>9.9860000000000007</v>
      </c>
    </row>
    <row r="938" spans="15:18">
      <c r="O938" s="163" t="s">
        <v>180</v>
      </c>
      <c r="P938" s="163">
        <v>2006</v>
      </c>
      <c r="Q938" s="164">
        <v>367.77300000000002</v>
      </c>
      <c r="R938" s="164">
        <v>92.43</v>
      </c>
    </row>
    <row r="939" spans="15:18">
      <c r="O939" s="163" t="s">
        <v>182</v>
      </c>
      <c r="P939" s="163">
        <v>2006</v>
      </c>
      <c r="Q939" s="164">
        <v>470.01</v>
      </c>
      <c r="R939" s="164">
        <v>198.38499999999999</v>
      </c>
    </row>
    <row r="940" spans="15:18">
      <c r="O940" s="163" t="s">
        <v>285</v>
      </c>
      <c r="P940" s="163">
        <v>2006</v>
      </c>
      <c r="Q940" s="164">
        <v>2281.9920000000002</v>
      </c>
      <c r="R940" s="164">
        <v>2485.4949999999999</v>
      </c>
    </row>
    <row r="941" spans="15:18">
      <c r="O941" s="163" t="s">
        <v>403</v>
      </c>
      <c r="P941" s="163">
        <v>2006</v>
      </c>
      <c r="Q941" s="164">
        <v>15098.535</v>
      </c>
      <c r="R941" s="164">
        <v>13442.76</v>
      </c>
    </row>
    <row r="942" spans="15:18">
      <c r="O942" s="163" t="s">
        <v>184</v>
      </c>
      <c r="P942" s="163">
        <v>2006</v>
      </c>
      <c r="Q942" s="164">
        <v>43.9</v>
      </c>
      <c r="R942" s="164">
        <v>18.074999999999999</v>
      </c>
    </row>
    <row r="943" spans="15:18">
      <c r="O943" s="163" t="s">
        <v>298</v>
      </c>
      <c r="P943" s="163">
        <v>2006</v>
      </c>
      <c r="Q943" s="164">
        <v>85.39</v>
      </c>
      <c r="R943" s="164">
        <v>15.352</v>
      </c>
    </row>
    <row r="944" spans="15:18">
      <c r="O944" s="163" t="s">
        <v>186</v>
      </c>
      <c r="P944" s="163">
        <v>2006</v>
      </c>
      <c r="Q944" s="164">
        <v>0.59299999999999997</v>
      </c>
      <c r="R944" s="164">
        <v>0.42799999999999999</v>
      </c>
    </row>
    <row r="945" spans="15:18">
      <c r="O945" s="163" t="s">
        <v>295</v>
      </c>
      <c r="P945" s="163">
        <v>2006</v>
      </c>
      <c r="Q945" s="164">
        <v>439.9</v>
      </c>
      <c r="R945" s="164">
        <v>159.87899999999999</v>
      </c>
    </row>
    <row r="946" spans="15:18">
      <c r="O946" s="163" t="s">
        <v>187</v>
      </c>
      <c r="P946" s="163">
        <v>2006</v>
      </c>
      <c r="Q946" s="164">
        <v>307.16500000000002</v>
      </c>
      <c r="R946" s="164">
        <v>61.655000000000001</v>
      </c>
    </row>
    <row r="947" spans="15:18">
      <c r="O947" s="163" t="s">
        <v>404</v>
      </c>
      <c r="P947" s="163">
        <v>2006</v>
      </c>
      <c r="Q947" s="164">
        <v>76774.785000000003</v>
      </c>
      <c r="R947" s="164">
        <v>48906.904000000002</v>
      </c>
    </row>
    <row r="948" spans="15:18">
      <c r="O948" s="163" t="s">
        <v>317</v>
      </c>
      <c r="P948" s="163">
        <v>2006</v>
      </c>
      <c r="Q948" s="164">
        <v>89.25</v>
      </c>
      <c r="R948" s="164">
        <v>17.285</v>
      </c>
    </row>
    <row r="949" spans="15:18">
      <c r="O949" s="163" t="s">
        <v>188</v>
      </c>
      <c r="P949" s="163">
        <v>2006</v>
      </c>
      <c r="Q949" s="164">
        <v>32.420999999999999</v>
      </c>
      <c r="R949" s="164">
        <v>8.99</v>
      </c>
    </row>
    <row r="950" spans="15:18">
      <c r="O950" s="163" t="s">
        <v>189</v>
      </c>
      <c r="P950" s="163">
        <v>2006</v>
      </c>
      <c r="Q950" s="164">
        <v>20.728999999999999</v>
      </c>
      <c r="R950" s="164">
        <v>5.556</v>
      </c>
    </row>
    <row r="951" spans="15:18">
      <c r="O951" s="163" t="s">
        <v>2</v>
      </c>
      <c r="P951" s="163">
        <v>2007</v>
      </c>
      <c r="Q951" s="164">
        <v>34.197000000000003</v>
      </c>
      <c r="R951" s="164">
        <v>7.5339999999999998</v>
      </c>
    </row>
    <row r="952" spans="15:18">
      <c r="O952" s="163" t="s">
        <v>7</v>
      </c>
      <c r="P952" s="163">
        <v>2007</v>
      </c>
      <c r="Q952" s="164">
        <v>23.690999999999999</v>
      </c>
      <c r="R952" s="164">
        <v>9.3140000000000001</v>
      </c>
    </row>
    <row r="953" spans="15:18">
      <c r="O953" s="163" t="s">
        <v>8</v>
      </c>
      <c r="P953" s="163">
        <v>2007</v>
      </c>
      <c r="Q953" s="164">
        <v>431.30900000000003</v>
      </c>
      <c r="R953" s="164">
        <v>108.521</v>
      </c>
    </row>
    <row r="954" spans="15:18">
      <c r="O954" s="163" t="s">
        <v>316</v>
      </c>
      <c r="P954" s="163">
        <v>2007</v>
      </c>
      <c r="Q954" s="164">
        <v>114.29300000000001</v>
      </c>
      <c r="R954" s="164">
        <v>41.79</v>
      </c>
    </row>
    <row r="955" spans="15:18">
      <c r="O955" s="163" t="s">
        <v>381</v>
      </c>
      <c r="P955" s="163">
        <v>2007</v>
      </c>
      <c r="Q955" s="164">
        <v>2.1949999999999998</v>
      </c>
      <c r="R955" s="164">
        <v>1.238</v>
      </c>
    </row>
    <row r="956" spans="15:18">
      <c r="O956" s="163" t="s">
        <v>14</v>
      </c>
      <c r="P956" s="163">
        <v>2007</v>
      </c>
      <c r="Q956" s="164">
        <v>0</v>
      </c>
      <c r="R956" s="164">
        <v>260.88200000000001</v>
      </c>
    </row>
    <row r="957" spans="15:18">
      <c r="O957" s="163" t="s">
        <v>15</v>
      </c>
      <c r="P957" s="163">
        <v>2007</v>
      </c>
      <c r="Q957" s="164">
        <v>20.562999999999999</v>
      </c>
      <c r="R957" s="164">
        <v>6.31</v>
      </c>
    </row>
    <row r="958" spans="15:18">
      <c r="O958" s="163" t="s">
        <v>18</v>
      </c>
      <c r="P958" s="163">
        <v>2007</v>
      </c>
      <c r="Q958" s="164">
        <v>846.505</v>
      </c>
      <c r="R958" s="164">
        <v>740.92399999999998</v>
      </c>
    </row>
    <row r="959" spans="15:18">
      <c r="O959" s="163" t="s">
        <v>306</v>
      </c>
      <c r="P959" s="163">
        <v>2007</v>
      </c>
      <c r="Q959" s="164">
        <v>360.17099999999999</v>
      </c>
      <c r="R959" s="164">
        <v>336.96100000000001</v>
      </c>
    </row>
    <row r="960" spans="15:18">
      <c r="O960" s="163" t="s">
        <v>21</v>
      </c>
      <c r="P960" s="163">
        <v>2007</v>
      </c>
      <c r="Q960" s="164">
        <v>113.64400000000001</v>
      </c>
      <c r="R960" s="164">
        <v>22.277999999999999</v>
      </c>
    </row>
    <row r="961" spans="15:18">
      <c r="O961" s="163" t="s">
        <v>382</v>
      </c>
      <c r="P961" s="163">
        <v>2007</v>
      </c>
      <c r="Q961" s="164">
        <v>8.6989999999999998</v>
      </c>
      <c r="R961" s="164">
        <v>8.0139999999999993</v>
      </c>
    </row>
    <row r="962" spans="15:18">
      <c r="O962" s="163" t="s">
        <v>319</v>
      </c>
      <c r="P962" s="163">
        <v>2007</v>
      </c>
      <c r="Q962" s="164">
        <v>44.651000000000003</v>
      </c>
      <c r="R962" s="164">
        <v>18.411999999999999</v>
      </c>
    </row>
    <row r="963" spans="15:18">
      <c r="O963" s="163" t="s">
        <v>23</v>
      </c>
      <c r="P963" s="163">
        <v>2007</v>
      </c>
      <c r="Q963" s="164">
        <v>316.125</v>
      </c>
      <c r="R963" s="164">
        <v>68.81</v>
      </c>
    </row>
    <row r="964" spans="15:18">
      <c r="O964" s="163" t="s">
        <v>24</v>
      </c>
      <c r="P964" s="163">
        <v>2007</v>
      </c>
      <c r="Q964" s="164">
        <v>4.4589999999999996</v>
      </c>
      <c r="R964" s="164">
        <v>4.1820000000000004</v>
      </c>
    </row>
    <row r="965" spans="15:18">
      <c r="O965" s="163" t="s">
        <v>27</v>
      </c>
      <c r="P965" s="163">
        <v>2007</v>
      </c>
      <c r="Q965" s="164">
        <v>125.26300000000001</v>
      </c>
      <c r="R965" s="164">
        <v>36.088999999999999</v>
      </c>
    </row>
    <row r="966" spans="15:18">
      <c r="O966" s="163" t="s">
        <v>301</v>
      </c>
      <c r="P966" s="163">
        <v>2007</v>
      </c>
      <c r="Q966" s="164">
        <v>441.762</v>
      </c>
      <c r="R966" s="164">
        <v>409.03800000000001</v>
      </c>
    </row>
    <row r="967" spans="15:18">
      <c r="O967" s="163" t="s">
        <v>29</v>
      </c>
      <c r="P967" s="163">
        <v>2007</v>
      </c>
      <c r="Q967" s="164">
        <v>2.3580000000000001</v>
      </c>
      <c r="R967" s="164">
        <v>1.1779999999999999</v>
      </c>
    </row>
    <row r="968" spans="15:18">
      <c r="O968" s="163" t="s">
        <v>32</v>
      </c>
      <c r="P968" s="163">
        <v>2007</v>
      </c>
      <c r="Q968" s="164">
        <v>14.068</v>
      </c>
      <c r="R968" s="164">
        <v>4.7309999999999999</v>
      </c>
    </row>
    <row r="969" spans="15:18">
      <c r="O969" s="163" t="s">
        <v>34</v>
      </c>
      <c r="P969" s="163">
        <v>2007</v>
      </c>
      <c r="Q969" s="164">
        <v>3.7410000000000001</v>
      </c>
      <c r="R969" s="164">
        <v>1.032</v>
      </c>
    </row>
    <row r="970" spans="15:18">
      <c r="O970" s="163" t="s">
        <v>35</v>
      </c>
      <c r="P970" s="163">
        <v>2007</v>
      </c>
      <c r="Q970" s="164">
        <v>46.933</v>
      </c>
      <c r="R970" s="164">
        <v>10.464</v>
      </c>
    </row>
    <row r="971" spans="15:18">
      <c r="O971" s="163" t="s">
        <v>383</v>
      </c>
      <c r="P971" s="163">
        <v>2007</v>
      </c>
      <c r="Q971" s="164">
        <v>34.122</v>
      </c>
      <c r="R971" s="164">
        <v>12.372</v>
      </c>
    </row>
    <row r="972" spans="15:18">
      <c r="O972" s="163" t="s">
        <v>38</v>
      </c>
      <c r="P972" s="163">
        <v>2007</v>
      </c>
      <c r="Q972" s="164">
        <v>25.282</v>
      </c>
      <c r="R972" s="164">
        <v>11.653</v>
      </c>
    </row>
    <row r="973" spans="15:18">
      <c r="O973" s="163" t="s">
        <v>40</v>
      </c>
      <c r="P973" s="163">
        <v>2007</v>
      </c>
      <c r="Q973" s="164">
        <v>2432.0279999999998</v>
      </c>
      <c r="R973" s="164">
        <v>972.98</v>
      </c>
    </row>
    <row r="974" spans="15:18">
      <c r="O974" s="163" t="s">
        <v>384</v>
      </c>
      <c r="P974" s="163">
        <v>2007</v>
      </c>
      <c r="Q974" s="164">
        <v>28.629000000000001</v>
      </c>
      <c r="R974" s="164">
        <v>9.9659999999999993</v>
      </c>
    </row>
    <row r="975" spans="15:18">
      <c r="O975" s="163" t="s">
        <v>309</v>
      </c>
      <c r="P975" s="163">
        <v>2007</v>
      </c>
      <c r="Q975" s="164">
        <v>108.878</v>
      </c>
      <c r="R975" s="164">
        <v>33.350999999999999</v>
      </c>
    </row>
    <row r="976" spans="15:18">
      <c r="O976" s="163" t="s">
        <v>42</v>
      </c>
      <c r="P976" s="163">
        <v>2007</v>
      </c>
      <c r="Q976" s="164">
        <v>18.875</v>
      </c>
      <c r="R976" s="164">
        <v>6.0430000000000001</v>
      </c>
    </row>
    <row r="977" spans="15:18">
      <c r="O977" s="163" t="s">
        <v>43</v>
      </c>
      <c r="P977" s="163">
        <v>2007</v>
      </c>
      <c r="Q977" s="164">
        <v>5.9359999999999999</v>
      </c>
      <c r="R977" s="164">
        <v>1.234</v>
      </c>
    </row>
    <row r="978" spans="15:18">
      <c r="O978" s="163" t="s">
        <v>44</v>
      </c>
      <c r="P978" s="163">
        <v>2007</v>
      </c>
      <c r="Q978" s="164">
        <v>31.904</v>
      </c>
      <c r="R978" s="164">
        <v>7.6829999999999998</v>
      </c>
    </row>
    <row r="979" spans="15:18">
      <c r="O979" s="163" t="s">
        <v>45</v>
      </c>
      <c r="P979" s="163">
        <v>2007</v>
      </c>
      <c r="Q979" s="164">
        <v>48.957000000000001</v>
      </c>
      <c r="R979" s="164">
        <v>17.68</v>
      </c>
    </row>
    <row r="980" spans="15:18">
      <c r="O980" s="163" t="s">
        <v>48</v>
      </c>
      <c r="P980" s="163">
        <v>2007</v>
      </c>
      <c r="Q980" s="164">
        <v>1360.614</v>
      </c>
      <c r="R980" s="164">
        <v>1218.6949999999999</v>
      </c>
    </row>
    <row r="981" spans="15:18">
      <c r="O981" s="163" t="s">
        <v>51</v>
      </c>
      <c r="P981" s="163">
        <v>2007</v>
      </c>
      <c r="Q981" s="164">
        <v>2.7410000000000001</v>
      </c>
      <c r="R981" s="164">
        <v>1.2090000000000001</v>
      </c>
    </row>
    <row r="982" spans="15:18">
      <c r="O982" s="163" t="s">
        <v>54</v>
      </c>
      <c r="P982" s="163">
        <v>2007</v>
      </c>
      <c r="Q982" s="164">
        <v>3.2490000000000001</v>
      </c>
      <c r="R982" s="164">
        <v>1.571</v>
      </c>
    </row>
    <row r="983" spans="15:18">
      <c r="O983" s="163" t="s">
        <v>55</v>
      </c>
      <c r="P983" s="163">
        <v>2007</v>
      </c>
      <c r="Q983" s="164">
        <v>18.765999999999998</v>
      </c>
      <c r="R983" s="164">
        <v>6.9089999999999998</v>
      </c>
    </row>
    <row r="984" spans="15:18">
      <c r="O984" s="163" t="s">
        <v>56</v>
      </c>
      <c r="P984" s="163">
        <v>2007</v>
      </c>
      <c r="Q984" s="164">
        <v>304.86399999999998</v>
      </c>
      <c r="R984" s="164">
        <v>136.58699999999999</v>
      </c>
    </row>
    <row r="985" spans="15:18">
      <c r="O985" s="163" t="s">
        <v>58</v>
      </c>
      <c r="P985" s="163">
        <v>2007</v>
      </c>
      <c r="Q985" s="164">
        <v>9336.8770000000004</v>
      </c>
      <c r="R985" s="164">
        <v>2903.1489999999999</v>
      </c>
    </row>
    <row r="986" spans="15:18">
      <c r="O986" s="163" t="s">
        <v>60</v>
      </c>
      <c r="P986" s="163">
        <v>2007</v>
      </c>
      <c r="Q986" s="164">
        <v>457.36599999999999</v>
      </c>
      <c r="R986" s="164">
        <v>167.12100000000001</v>
      </c>
    </row>
    <row r="987" spans="15:18">
      <c r="O987" s="163" t="s">
        <v>61</v>
      </c>
      <c r="P987" s="163">
        <v>2007</v>
      </c>
      <c r="Q987" s="164">
        <v>0.89900000000000002</v>
      </c>
      <c r="R987" s="164">
        <v>0.39400000000000002</v>
      </c>
    </row>
    <row r="988" spans="15:18">
      <c r="O988" s="163" t="s">
        <v>385</v>
      </c>
      <c r="P988" s="163">
        <v>2007</v>
      </c>
      <c r="Q988" s="164">
        <v>36.395000000000003</v>
      </c>
      <c r="R988" s="164">
        <v>13.39</v>
      </c>
    </row>
    <row r="989" spans="15:18">
      <c r="O989" s="163" t="s">
        <v>386</v>
      </c>
      <c r="P989" s="163">
        <v>2007</v>
      </c>
      <c r="Q989" s="164">
        <v>18.439</v>
      </c>
      <c r="R989" s="164">
        <v>6.3639999999999999</v>
      </c>
    </row>
    <row r="990" spans="15:18">
      <c r="O990" s="163" t="s">
        <v>335</v>
      </c>
      <c r="P990" s="163">
        <v>2007</v>
      </c>
      <c r="Q990" s="164">
        <v>0</v>
      </c>
      <c r="R990" s="164">
        <v>0</v>
      </c>
    </row>
    <row r="991" spans="15:18">
      <c r="O991" s="163" t="s">
        <v>63</v>
      </c>
      <c r="P991" s="163">
        <v>2007</v>
      </c>
      <c r="Q991" s="164">
        <v>53.915999999999997</v>
      </c>
      <c r="R991" s="164">
        <v>23.440999999999999</v>
      </c>
    </row>
    <row r="992" spans="15:18">
      <c r="O992" s="163" t="s">
        <v>387</v>
      </c>
      <c r="P992" s="163">
        <v>2007</v>
      </c>
      <c r="Q992" s="164">
        <v>50.813000000000002</v>
      </c>
      <c r="R992" s="164">
        <v>17.649999999999999</v>
      </c>
    </row>
    <row r="993" spans="15:18">
      <c r="O993" s="163" t="s">
        <v>320</v>
      </c>
      <c r="P993" s="163">
        <v>2007</v>
      </c>
      <c r="Q993" s="164">
        <v>95.045000000000002</v>
      </c>
      <c r="R993" s="164">
        <v>50.040999999999997</v>
      </c>
    </row>
    <row r="994" spans="15:18">
      <c r="O994" s="163" t="s">
        <v>314</v>
      </c>
      <c r="P994" s="163">
        <v>2007</v>
      </c>
      <c r="Q994" s="164">
        <v>190.80699999999999</v>
      </c>
      <c r="R994" s="164">
        <v>51.26</v>
      </c>
    </row>
    <row r="995" spans="15:18">
      <c r="O995" s="163" t="s">
        <v>330</v>
      </c>
      <c r="P995" s="163">
        <v>2007</v>
      </c>
      <c r="Q995" s="164">
        <v>24.844000000000001</v>
      </c>
      <c r="R995" s="164">
        <v>18.606999999999999</v>
      </c>
    </row>
    <row r="996" spans="15:18">
      <c r="O996" s="163" t="s">
        <v>300</v>
      </c>
      <c r="P996" s="163">
        <v>2007</v>
      </c>
      <c r="Q996" s="164">
        <v>294.49799999999999</v>
      </c>
      <c r="R996" s="164">
        <v>153.37799999999999</v>
      </c>
    </row>
    <row r="997" spans="15:18">
      <c r="O997" s="163" t="s">
        <v>313</v>
      </c>
      <c r="P997" s="163">
        <v>2007</v>
      </c>
      <c r="Q997" s="164">
        <v>249.09200000000001</v>
      </c>
      <c r="R997" s="164">
        <v>276.86799999999999</v>
      </c>
    </row>
    <row r="998" spans="15:18">
      <c r="O998" s="163" t="s">
        <v>64</v>
      </c>
      <c r="P998" s="163">
        <v>2007</v>
      </c>
      <c r="Q998" s="164">
        <v>1.9159999999999999</v>
      </c>
      <c r="R998" s="164">
        <v>0.78100000000000003</v>
      </c>
    </row>
    <row r="999" spans="15:18">
      <c r="O999" s="163" t="s">
        <v>65</v>
      </c>
      <c r="P999" s="163">
        <v>2007</v>
      </c>
      <c r="Q999" s="164">
        <v>0.68799999999999994</v>
      </c>
      <c r="R999" s="164">
        <v>0.41199999999999998</v>
      </c>
    </row>
    <row r="1000" spans="15:18">
      <c r="O1000" s="163" t="s">
        <v>66</v>
      </c>
      <c r="P1000" s="163">
        <v>2007</v>
      </c>
      <c r="Q1000" s="164">
        <v>98.489000000000004</v>
      </c>
      <c r="R1000" s="164">
        <v>40.780999999999999</v>
      </c>
    </row>
    <row r="1001" spans="15:18">
      <c r="O1001" s="163" t="s">
        <v>68</v>
      </c>
      <c r="P1001" s="163">
        <v>2007</v>
      </c>
      <c r="Q1001" s="164">
        <v>126.139</v>
      </c>
      <c r="R1001" s="164">
        <v>44.283999999999999</v>
      </c>
    </row>
    <row r="1002" spans="15:18">
      <c r="O1002" s="163" t="s">
        <v>294</v>
      </c>
      <c r="P1002" s="163">
        <v>2007</v>
      </c>
      <c r="Q1002" s="164">
        <v>703.09199999999998</v>
      </c>
      <c r="R1002" s="164">
        <v>102.61499999999999</v>
      </c>
    </row>
    <row r="1003" spans="15:18">
      <c r="O1003" s="163" t="s">
        <v>329</v>
      </c>
      <c r="P1003" s="163">
        <v>2007</v>
      </c>
      <c r="Q1003" s="164">
        <v>45.253999999999998</v>
      </c>
      <c r="R1003" s="164">
        <v>18.445</v>
      </c>
    </row>
    <row r="1004" spans="15:18">
      <c r="O1004" s="163" t="s">
        <v>70</v>
      </c>
      <c r="P1004" s="163">
        <v>2007</v>
      </c>
      <c r="Q1004" s="164">
        <v>23.553999999999998</v>
      </c>
      <c r="R1004" s="164">
        <v>8.8490000000000002</v>
      </c>
    </row>
    <row r="1005" spans="15:18">
      <c r="O1005" s="163" t="s">
        <v>73</v>
      </c>
      <c r="P1005" s="163">
        <v>2007</v>
      </c>
      <c r="Q1005" s="164">
        <v>6.4939999999999998</v>
      </c>
      <c r="R1005" s="164">
        <v>1.103</v>
      </c>
    </row>
    <row r="1006" spans="15:18">
      <c r="O1006" s="163" t="s">
        <v>322</v>
      </c>
      <c r="P1006" s="163">
        <v>2007</v>
      </c>
      <c r="Q1006" s="164">
        <v>34.942</v>
      </c>
      <c r="R1006" s="164">
        <v>16.683</v>
      </c>
    </row>
    <row r="1007" spans="15:18">
      <c r="O1007" s="163" t="s">
        <v>74</v>
      </c>
      <c r="P1007" s="163">
        <v>2007</v>
      </c>
      <c r="Q1007" s="164">
        <v>69.417000000000002</v>
      </c>
      <c r="R1007" s="164">
        <v>15.319000000000001</v>
      </c>
    </row>
    <row r="1008" spans="15:18">
      <c r="O1008" s="163" t="s">
        <v>388</v>
      </c>
      <c r="P1008" s="163">
        <v>2007</v>
      </c>
      <c r="Q1008" s="164">
        <v>15260.905000000001</v>
      </c>
      <c r="R1008" s="164">
        <v>14234.218000000001</v>
      </c>
    </row>
    <row r="1009" spans="15:18">
      <c r="O1009" s="163" t="s">
        <v>75</v>
      </c>
      <c r="P1009" s="163">
        <v>2007</v>
      </c>
      <c r="Q1009" s="164">
        <v>17350.871999999999</v>
      </c>
      <c r="R1009" s="164">
        <v>15207.508</v>
      </c>
    </row>
    <row r="1010" spans="15:18">
      <c r="O1010" s="163" t="s">
        <v>331</v>
      </c>
      <c r="P1010" s="163">
        <v>2007</v>
      </c>
      <c r="Q1010" s="164">
        <v>5.9539999999999997</v>
      </c>
      <c r="R1010" s="164">
        <v>3.036</v>
      </c>
    </row>
    <row r="1011" spans="15:18">
      <c r="O1011" s="163" t="s">
        <v>308</v>
      </c>
      <c r="P1011" s="163">
        <v>2007</v>
      </c>
      <c r="Q1011" s="164">
        <v>222.21199999999999</v>
      </c>
      <c r="R1011" s="164">
        <v>223.75</v>
      </c>
    </row>
    <row r="1012" spans="15:18">
      <c r="O1012" s="163" t="s">
        <v>287</v>
      </c>
      <c r="P1012" s="163">
        <v>2007</v>
      </c>
      <c r="Q1012" s="164">
        <v>2409.5059999999999</v>
      </c>
      <c r="R1012" s="164">
        <v>2309.2330000000002</v>
      </c>
    </row>
    <row r="1013" spans="15:18">
      <c r="O1013" s="163" t="s">
        <v>78</v>
      </c>
      <c r="P1013" s="163">
        <v>2007</v>
      </c>
      <c r="Q1013" s="164">
        <v>24.875</v>
      </c>
      <c r="R1013" s="164">
        <v>9.2550000000000008</v>
      </c>
    </row>
    <row r="1014" spans="15:18">
      <c r="O1014" s="163" t="s">
        <v>389</v>
      </c>
      <c r="P1014" s="163">
        <v>2007</v>
      </c>
      <c r="Q1014" s="164">
        <v>2.3370000000000002</v>
      </c>
      <c r="R1014" s="164">
        <v>0.65400000000000003</v>
      </c>
    </row>
    <row r="1015" spans="15:18">
      <c r="O1015" s="163" t="s">
        <v>82</v>
      </c>
      <c r="P1015" s="163">
        <v>2007</v>
      </c>
      <c r="Q1015" s="164">
        <v>25.277999999999999</v>
      </c>
      <c r="R1015" s="164">
        <v>7.8780000000000001</v>
      </c>
    </row>
    <row r="1016" spans="15:18">
      <c r="O1016" s="163" t="s">
        <v>284</v>
      </c>
      <c r="P1016" s="163">
        <v>2007</v>
      </c>
      <c r="Q1016" s="164">
        <v>3347.67</v>
      </c>
      <c r="R1016" s="164">
        <v>3060.4769999999999</v>
      </c>
    </row>
    <row r="1017" spans="15:18">
      <c r="O1017" s="163" t="s">
        <v>84</v>
      </c>
      <c r="P1017" s="163">
        <v>2007</v>
      </c>
      <c r="Q1017" s="164">
        <v>61.06</v>
      </c>
      <c r="R1017" s="164">
        <v>12.156000000000001</v>
      </c>
    </row>
    <row r="1018" spans="15:18">
      <c r="O1018" s="163" t="s">
        <v>304</v>
      </c>
      <c r="P1018" s="163">
        <v>2007</v>
      </c>
      <c r="Q1018" s="164">
        <v>361.77300000000002</v>
      </c>
      <c r="R1018" s="164">
        <v>271.339</v>
      </c>
    </row>
    <row r="1019" spans="15:18">
      <c r="O1019" s="163" t="s">
        <v>86</v>
      </c>
      <c r="P1019" s="163">
        <v>2007</v>
      </c>
      <c r="Q1019" s="164">
        <v>1.248</v>
      </c>
      <c r="R1019" s="164">
        <v>0.70799999999999996</v>
      </c>
    </row>
    <row r="1020" spans="15:18">
      <c r="O1020" s="163" t="s">
        <v>87</v>
      </c>
      <c r="P1020" s="163">
        <v>2007</v>
      </c>
      <c r="Q1020" s="164">
        <v>91.971999999999994</v>
      </c>
      <c r="R1020" s="164">
        <v>30.483000000000001</v>
      </c>
    </row>
    <row r="1021" spans="15:18">
      <c r="O1021" s="163" t="s">
        <v>88</v>
      </c>
      <c r="P1021" s="163">
        <v>2007</v>
      </c>
      <c r="Q1021" s="164">
        <v>12.087</v>
      </c>
      <c r="R1021" s="164">
        <v>3.0630000000000002</v>
      </c>
    </row>
    <row r="1022" spans="15:18">
      <c r="O1022" s="163" t="s">
        <v>390</v>
      </c>
      <c r="P1022" s="163">
        <v>2007</v>
      </c>
      <c r="Q1022" s="164">
        <v>1.9490000000000001</v>
      </c>
      <c r="R1022" s="164">
        <v>0.62</v>
      </c>
    </row>
    <row r="1023" spans="15:18">
      <c r="O1023" s="163" t="s">
        <v>90</v>
      </c>
      <c r="P1023" s="163">
        <v>2007</v>
      </c>
      <c r="Q1023" s="164">
        <v>3.9620000000000002</v>
      </c>
      <c r="R1023" s="164">
        <v>0.83599999999999997</v>
      </c>
    </row>
    <row r="1024" spans="15:18">
      <c r="O1024" s="163" t="s">
        <v>91</v>
      </c>
      <c r="P1024" s="163">
        <v>2007</v>
      </c>
      <c r="Q1024" s="164">
        <v>15.289</v>
      </c>
      <c r="R1024" s="164">
        <v>4.3899999999999997</v>
      </c>
    </row>
    <row r="1025" spans="15:18">
      <c r="O1025" s="163" t="s">
        <v>92</v>
      </c>
      <c r="P1025" s="163">
        <v>2007</v>
      </c>
      <c r="Q1025" s="164">
        <v>30.849</v>
      </c>
      <c r="R1025" s="164">
        <v>10.945</v>
      </c>
    </row>
    <row r="1026" spans="15:18">
      <c r="O1026" s="163" t="s">
        <v>311</v>
      </c>
      <c r="P1026" s="163">
        <v>2007</v>
      </c>
      <c r="Q1026" s="164">
        <v>232.19300000000001</v>
      </c>
      <c r="R1026" s="164">
        <v>116.919</v>
      </c>
    </row>
    <row r="1027" spans="15:18">
      <c r="O1027" s="163" t="s">
        <v>93</v>
      </c>
      <c r="P1027" s="163">
        <v>2007</v>
      </c>
      <c r="Q1027" s="164">
        <v>13.268000000000001</v>
      </c>
      <c r="R1027" s="164">
        <v>19.212</v>
      </c>
    </row>
    <row r="1028" spans="15:18">
      <c r="O1028" s="163" t="s">
        <v>95</v>
      </c>
      <c r="P1028" s="163">
        <v>2007</v>
      </c>
      <c r="Q1028" s="164">
        <v>4411.1679999999997</v>
      </c>
      <c r="R1028" s="164">
        <v>1000.835</v>
      </c>
    </row>
    <row r="1029" spans="15:18">
      <c r="O1029" s="163" t="s">
        <v>96</v>
      </c>
      <c r="P1029" s="163">
        <v>2007</v>
      </c>
      <c r="Q1029" s="164">
        <v>1639.5920000000001</v>
      </c>
      <c r="R1029" s="164">
        <v>320.73</v>
      </c>
    </row>
    <row r="1030" spans="15:18">
      <c r="O1030" s="163" t="s">
        <v>391</v>
      </c>
      <c r="P1030" s="163">
        <v>2007</v>
      </c>
      <c r="Q1030" s="164">
        <v>1056.383</v>
      </c>
      <c r="R1030" s="164">
        <v>219.24199999999999</v>
      </c>
    </row>
    <row r="1031" spans="15:18">
      <c r="O1031" s="163" t="s">
        <v>299</v>
      </c>
      <c r="P1031" s="163">
        <v>2007</v>
      </c>
      <c r="Q1031" s="164">
        <v>320.67200000000003</v>
      </c>
      <c r="R1031" s="164">
        <v>55.786999999999999</v>
      </c>
    </row>
    <row r="1032" spans="15:18">
      <c r="O1032" s="163" t="s">
        <v>312</v>
      </c>
      <c r="P1032" s="163">
        <v>2007</v>
      </c>
      <c r="Q1032" s="164">
        <v>219.94900000000001</v>
      </c>
      <c r="R1032" s="164">
        <v>232.80699999999999</v>
      </c>
    </row>
    <row r="1033" spans="15:18">
      <c r="O1033" s="163" t="s">
        <v>97</v>
      </c>
      <c r="P1033" s="163">
        <v>2007</v>
      </c>
      <c r="Q1033" s="164">
        <v>201.69399999999999</v>
      </c>
      <c r="R1033" s="164">
        <v>158.73599999999999</v>
      </c>
    </row>
    <row r="1034" spans="15:18">
      <c r="O1034" s="163" t="s">
        <v>289</v>
      </c>
      <c r="P1034" s="163">
        <v>2007</v>
      </c>
      <c r="Q1034" s="164">
        <v>2227.9459999999999</v>
      </c>
      <c r="R1034" s="164">
        <v>1918.5260000000001</v>
      </c>
    </row>
    <row r="1035" spans="15:18">
      <c r="O1035" s="163" t="s">
        <v>326</v>
      </c>
      <c r="P1035" s="163">
        <v>2007</v>
      </c>
      <c r="Q1035" s="164">
        <v>24.088999999999999</v>
      </c>
      <c r="R1035" s="164">
        <v>0</v>
      </c>
    </row>
    <row r="1036" spans="15:18">
      <c r="O1036" s="163" t="s">
        <v>99</v>
      </c>
      <c r="P1036" s="163">
        <v>2007</v>
      </c>
      <c r="Q1036" s="164">
        <v>4503.46</v>
      </c>
      <c r="R1036" s="164">
        <v>4751.1850000000004</v>
      </c>
    </row>
    <row r="1037" spans="15:18">
      <c r="O1037" s="163" t="s">
        <v>100</v>
      </c>
      <c r="P1037" s="163">
        <v>2007</v>
      </c>
      <c r="Q1037" s="164">
        <v>58.795000000000002</v>
      </c>
      <c r="R1037" s="164">
        <v>14.72</v>
      </c>
    </row>
    <row r="1038" spans="15:18">
      <c r="O1038" s="163" t="s">
        <v>101</v>
      </c>
      <c r="P1038" s="163">
        <v>2007</v>
      </c>
      <c r="Q1038" s="164">
        <v>285.20800000000003</v>
      </c>
      <c r="R1038" s="164">
        <v>68.864000000000004</v>
      </c>
    </row>
    <row r="1039" spans="15:18">
      <c r="O1039" s="163" t="s">
        <v>103</v>
      </c>
      <c r="P1039" s="163">
        <v>2007</v>
      </c>
      <c r="Q1039" s="164">
        <v>91.197999999999993</v>
      </c>
      <c r="R1039" s="164">
        <v>21.317</v>
      </c>
    </row>
    <row r="1040" spans="15:18">
      <c r="O1040" s="163" t="s">
        <v>104</v>
      </c>
      <c r="P1040" s="163">
        <v>2007</v>
      </c>
      <c r="Q1040" s="164">
        <v>0.16600000000000001</v>
      </c>
      <c r="R1040" s="164">
        <v>0.109</v>
      </c>
    </row>
    <row r="1041" spans="15:18">
      <c r="O1041" s="163" t="s">
        <v>392</v>
      </c>
      <c r="P1041" s="163">
        <v>2007</v>
      </c>
      <c r="Q1041" s="164">
        <v>0</v>
      </c>
      <c r="R1041" s="164">
        <v>0</v>
      </c>
    </row>
    <row r="1042" spans="15:18">
      <c r="O1042" s="163" t="s">
        <v>393</v>
      </c>
      <c r="P1042" s="163">
        <v>2007</v>
      </c>
      <c r="Q1042" s="164">
        <v>1363.809</v>
      </c>
      <c r="R1042" s="164">
        <v>996.23199999999997</v>
      </c>
    </row>
    <row r="1043" spans="15:18">
      <c r="O1043" s="163" t="s">
        <v>305</v>
      </c>
      <c r="P1043" s="163">
        <v>2007</v>
      </c>
      <c r="Q1043" s="164">
        <v>241.22900000000001</v>
      </c>
      <c r="R1043" s="164">
        <v>92.078999999999994</v>
      </c>
    </row>
    <row r="1044" spans="15:18">
      <c r="O1044" s="163" t="s">
        <v>106</v>
      </c>
      <c r="P1044" s="163">
        <v>2007</v>
      </c>
      <c r="Q1044" s="164">
        <v>13.694000000000001</v>
      </c>
      <c r="R1044" s="164">
        <v>2.7530000000000001</v>
      </c>
    </row>
    <row r="1045" spans="15:18">
      <c r="O1045" s="163" t="s">
        <v>107</v>
      </c>
      <c r="P1045" s="163">
        <v>2007</v>
      </c>
      <c r="Q1045" s="164">
        <v>19.832000000000001</v>
      </c>
      <c r="R1045" s="164">
        <v>3.1970000000000001</v>
      </c>
    </row>
    <row r="1046" spans="15:18">
      <c r="O1046" s="163" t="s">
        <v>327</v>
      </c>
      <c r="P1046" s="163">
        <v>2007</v>
      </c>
      <c r="Q1046" s="164">
        <v>48.756999999999998</v>
      </c>
      <c r="R1046" s="164">
        <v>19.800999999999998</v>
      </c>
    </row>
    <row r="1047" spans="15:18">
      <c r="O1047" s="163" t="s">
        <v>108</v>
      </c>
      <c r="P1047" s="163">
        <v>2007</v>
      </c>
      <c r="Q1047" s="164">
        <v>54.323999999999998</v>
      </c>
      <c r="R1047" s="164">
        <v>23.663</v>
      </c>
    </row>
    <row r="1048" spans="15:18">
      <c r="O1048" s="163" t="s">
        <v>109</v>
      </c>
      <c r="P1048" s="163">
        <v>2007</v>
      </c>
      <c r="Q1048" s="164">
        <v>3.8250000000000002</v>
      </c>
      <c r="R1048" s="164">
        <v>1.4950000000000001</v>
      </c>
    </row>
    <row r="1049" spans="15:18">
      <c r="O1049" s="163" t="s">
        <v>110</v>
      </c>
      <c r="P1049" s="163">
        <v>2007</v>
      </c>
      <c r="Q1049" s="164">
        <v>1.954</v>
      </c>
      <c r="R1049" s="164">
        <v>0.68799999999999994</v>
      </c>
    </row>
    <row r="1050" spans="15:18">
      <c r="O1050" s="163" t="s">
        <v>394</v>
      </c>
      <c r="P1050" s="163">
        <v>2007</v>
      </c>
      <c r="Q1050" s="164">
        <v>164.26400000000001</v>
      </c>
      <c r="R1050" s="164">
        <v>49.392000000000003</v>
      </c>
    </row>
    <row r="1051" spans="15:18">
      <c r="O1051" s="163" t="s">
        <v>321</v>
      </c>
      <c r="P1051" s="163">
        <v>2007</v>
      </c>
      <c r="Q1051" s="164">
        <v>71.712000000000003</v>
      </c>
      <c r="R1051" s="164">
        <v>30.9</v>
      </c>
    </row>
    <row r="1052" spans="15:18">
      <c r="O1052" s="163" t="s">
        <v>328</v>
      </c>
      <c r="P1052" s="163">
        <v>2007</v>
      </c>
      <c r="Q1052" s="164">
        <v>46.197000000000003</v>
      </c>
      <c r="R1052" s="164">
        <v>41.34</v>
      </c>
    </row>
    <row r="1053" spans="15:18">
      <c r="O1053" s="163" t="s">
        <v>395</v>
      </c>
      <c r="P1053" s="163">
        <v>2007</v>
      </c>
      <c r="Q1053" s="164">
        <v>21.657</v>
      </c>
      <c r="R1053" s="164">
        <v>6.6740000000000004</v>
      </c>
    </row>
    <row r="1054" spans="15:18">
      <c r="O1054" s="163" t="s">
        <v>113</v>
      </c>
      <c r="P1054" s="163">
        <v>2007</v>
      </c>
      <c r="Q1054" s="164">
        <v>28.428000000000001</v>
      </c>
      <c r="R1054" s="164">
        <v>5.6230000000000002</v>
      </c>
    </row>
    <row r="1055" spans="15:18">
      <c r="O1055" s="163" t="s">
        <v>114</v>
      </c>
      <c r="P1055" s="163">
        <v>2007</v>
      </c>
      <c r="Q1055" s="164">
        <v>8.7959999999999994</v>
      </c>
      <c r="R1055" s="164">
        <v>3.0790000000000002</v>
      </c>
    </row>
    <row r="1056" spans="15:18">
      <c r="O1056" s="163" t="s">
        <v>296</v>
      </c>
      <c r="P1056" s="163">
        <v>2007</v>
      </c>
      <c r="Q1056" s="164">
        <v>520.03499999999997</v>
      </c>
      <c r="R1056" s="164">
        <v>161.095</v>
      </c>
    </row>
    <row r="1057" spans="15:18">
      <c r="O1057" s="163" t="s">
        <v>116</v>
      </c>
      <c r="P1057" s="163">
        <v>2007</v>
      </c>
      <c r="Q1057" s="164">
        <v>3.0049999999999999</v>
      </c>
      <c r="R1057" s="164">
        <v>1.3120000000000001</v>
      </c>
    </row>
    <row r="1058" spans="15:18">
      <c r="O1058" s="163" t="s">
        <v>117</v>
      </c>
      <c r="P1058" s="163">
        <v>2007</v>
      </c>
      <c r="Q1058" s="164">
        <v>20.050999999999998</v>
      </c>
      <c r="R1058" s="164">
        <v>6.008</v>
      </c>
    </row>
    <row r="1059" spans="15:18">
      <c r="O1059" s="163" t="s">
        <v>332</v>
      </c>
      <c r="P1059" s="163">
        <v>2007</v>
      </c>
      <c r="Q1059" s="164">
        <v>10.981999999999999</v>
      </c>
      <c r="R1059" s="164">
        <v>6.375</v>
      </c>
    </row>
    <row r="1060" spans="15:18">
      <c r="O1060" s="163" t="s">
        <v>120</v>
      </c>
      <c r="P1060" s="163">
        <v>2007</v>
      </c>
      <c r="Q1060" s="164">
        <v>9.0470000000000006</v>
      </c>
      <c r="R1060" s="164">
        <v>2.0920000000000001</v>
      </c>
    </row>
    <row r="1061" spans="15:18">
      <c r="O1061" s="163" t="s">
        <v>121</v>
      </c>
      <c r="P1061" s="163">
        <v>2007</v>
      </c>
      <c r="Q1061" s="164">
        <v>17.239999999999998</v>
      </c>
      <c r="R1061" s="164">
        <v>6.9169999999999998</v>
      </c>
    </row>
    <row r="1062" spans="15:18">
      <c r="O1062" s="163" t="s">
        <v>122</v>
      </c>
      <c r="P1062" s="163">
        <v>2007</v>
      </c>
      <c r="Q1062" s="164">
        <v>1794.3309999999999</v>
      </c>
      <c r="R1062" s="164">
        <v>938.31399999999996</v>
      </c>
    </row>
    <row r="1063" spans="15:18">
      <c r="O1063" s="163" t="s">
        <v>124</v>
      </c>
      <c r="P1063" s="163">
        <v>2007</v>
      </c>
      <c r="Q1063" s="164">
        <v>12.836</v>
      </c>
      <c r="R1063" s="164">
        <v>3.226</v>
      </c>
    </row>
    <row r="1064" spans="15:18">
      <c r="O1064" s="163" t="s">
        <v>129</v>
      </c>
      <c r="P1064" s="163">
        <v>2007</v>
      </c>
      <c r="Q1064" s="164">
        <v>15.36</v>
      </c>
      <c r="R1064" s="164">
        <v>3.02</v>
      </c>
    </row>
    <row r="1065" spans="15:18">
      <c r="O1065" s="163" t="s">
        <v>130</v>
      </c>
      <c r="P1065" s="163">
        <v>2007</v>
      </c>
      <c r="Q1065" s="164">
        <v>8.1839999999999993</v>
      </c>
      <c r="R1065" s="164">
        <v>2.7120000000000002</v>
      </c>
    </row>
    <row r="1066" spans="15:18">
      <c r="O1066" s="163" t="s">
        <v>132</v>
      </c>
      <c r="P1066" s="163">
        <v>2007</v>
      </c>
      <c r="Q1066" s="164">
        <v>181.364</v>
      </c>
      <c r="R1066" s="164">
        <v>65.878</v>
      </c>
    </row>
    <row r="1067" spans="15:18">
      <c r="O1067" s="163" t="s">
        <v>133</v>
      </c>
      <c r="P1067" s="163">
        <v>2007</v>
      </c>
      <c r="Q1067" s="164">
        <v>18.53</v>
      </c>
      <c r="R1067" s="164">
        <v>7.5039999999999996</v>
      </c>
    </row>
    <row r="1068" spans="15:18">
      <c r="O1068" s="163" t="s">
        <v>135</v>
      </c>
      <c r="P1068" s="163">
        <v>2007</v>
      </c>
      <c r="Q1068" s="164">
        <v>0</v>
      </c>
      <c r="R1068" s="164">
        <v>0</v>
      </c>
    </row>
    <row r="1069" spans="15:18">
      <c r="O1069" s="163" t="s">
        <v>136</v>
      </c>
      <c r="P1069" s="163">
        <v>2007</v>
      </c>
      <c r="Q1069" s="164">
        <v>16.841999999999999</v>
      </c>
      <c r="R1069" s="164">
        <v>8.2889999999999997</v>
      </c>
    </row>
    <row r="1070" spans="15:18">
      <c r="O1070" s="163" t="s">
        <v>336</v>
      </c>
      <c r="P1070" s="163">
        <v>2007</v>
      </c>
      <c r="Q1070" s="164">
        <v>0</v>
      </c>
      <c r="R1070" s="164">
        <v>0</v>
      </c>
    </row>
    <row r="1071" spans="15:18">
      <c r="O1071" s="163" t="s">
        <v>318</v>
      </c>
      <c r="P1071" s="163">
        <v>2007</v>
      </c>
      <c r="Q1071" s="164">
        <v>46.162999999999997</v>
      </c>
      <c r="R1071" s="164">
        <v>8.6910000000000007</v>
      </c>
    </row>
    <row r="1072" spans="15:18">
      <c r="O1072" s="163" t="s">
        <v>297</v>
      </c>
      <c r="P1072" s="163">
        <v>2007</v>
      </c>
      <c r="Q1072" s="164">
        <v>763.46199999999999</v>
      </c>
      <c r="R1072" s="164">
        <v>727.36900000000003</v>
      </c>
    </row>
    <row r="1073" spans="15:18">
      <c r="O1073" s="163" t="s">
        <v>137</v>
      </c>
      <c r="P1073" s="163">
        <v>2007</v>
      </c>
      <c r="Q1073" s="164">
        <v>135.108</v>
      </c>
      <c r="R1073" s="164">
        <v>120.03</v>
      </c>
    </row>
    <row r="1074" spans="15:18">
      <c r="O1074" s="163" t="s">
        <v>324</v>
      </c>
      <c r="P1074" s="163">
        <v>2007</v>
      </c>
      <c r="Q1074" s="164">
        <v>22.792000000000002</v>
      </c>
      <c r="R1074" s="164">
        <v>6.9329999999999998</v>
      </c>
    </row>
    <row r="1075" spans="15:18">
      <c r="O1075" s="163" t="s">
        <v>138</v>
      </c>
      <c r="P1075" s="163">
        <v>2007</v>
      </c>
      <c r="Q1075" s="164">
        <v>11.339</v>
      </c>
      <c r="R1075" s="164">
        <v>3.7160000000000002</v>
      </c>
    </row>
    <row r="1076" spans="15:18">
      <c r="O1076" s="163" t="s">
        <v>293</v>
      </c>
      <c r="P1076" s="163">
        <v>2007</v>
      </c>
      <c r="Q1076" s="164">
        <v>666.43299999999999</v>
      </c>
      <c r="R1076" s="164">
        <v>129.75899999999999</v>
      </c>
    </row>
    <row r="1077" spans="15:18">
      <c r="O1077" s="163" t="s">
        <v>338</v>
      </c>
      <c r="P1077" s="163">
        <v>2007</v>
      </c>
      <c r="Q1077" s="164">
        <v>0</v>
      </c>
      <c r="R1077" s="164">
        <v>0</v>
      </c>
    </row>
    <row r="1078" spans="15:18">
      <c r="O1078" s="163" t="s">
        <v>139</v>
      </c>
      <c r="P1078" s="163">
        <v>2007</v>
      </c>
      <c r="Q1078" s="164">
        <v>305.45699999999999</v>
      </c>
      <c r="R1078" s="164">
        <v>319.30200000000002</v>
      </c>
    </row>
    <row r="1079" spans="15:18">
      <c r="O1079" s="163" t="s">
        <v>142</v>
      </c>
      <c r="P1079" s="163">
        <v>2007</v>
      </c>
      <c r="Q1079" s="164">
        <v>114.958</v>
      </c>
      <c r="R1079" s="164">
        <v>34.21</v>
      </c>
    </row>
    <row r="1080" spans="15:18">
      <c r="O1080" s="163" t="s">
        <v>291</v>
      </c>
      <c r="P1080" s="163">
        <v>2007</v>
      </c>
      <c r="Q1080" s="164">
        <v>687.56100000000004</v>
      </c>
      <c r="R1080" s="164">
        <v>121.886</v>
      </c>
    </row>
    <row r="1081" spans="15:18">
      <c r="O1081" s="163" t="s">
        <v>337</v>
      </c>
      <c r="P1081" s="163">
        <v>2007</v>
      </c>
      <c r="Q1081" s="164">
        <v>0.316</v>
      </c>
      <c r="R1081" s="164">
        <v>0.20699999999999999</v>
      </c>
    </row>
    <row r="1082" spans="15:18">
      <c r="O1082" s="163" t="s">
        <v>325</v>
      </c>
      <c r="P1082" s="163">
        <v>2007</v>
      </c>
      <c r="Q1082" s="164">
        <v>45.688000000000002</v>
      </c>
      <c r="R1082" s="164">
        <v>18.815999999999999</v>
      </c>
    </row>
    <row r="1083" spans="15:18">
      <c r="O1083" s="163" t="s">
        <v>143</v>
      </c>
      <c r="P1083" s="163">
        <v>2007</v>
      </c>
      <c r="Q1083" s="164">
        <v>12.176</v>
      </c>
      <c r="R1083" s="164">
        <v>5.3369999999999997</v>
      </c>
    </row>
    <row r="1084" spans="15:18">
      <c r="O1084" s="163" t="s">
        <v>145</v>
      </c>
      <c r="P1084" s="163">
        <v>2007</v>
      </c>
      <c r="Q1084" s="164">
        <v>39.186999999999998</v>
      </c>
      <c r="R1084" s="164">
        <v>9.6509999999999998</v>
      </c>
    </row>
    <row r="1085" spans="15:18">
      <c r="O1085" s="163" t="s">
        <v>146</v>
      </c>
      <c r="P1085" s="163">
        <v>2007</v>
      </c>
      <c r="Q1085" s="164">
        <v>242.578</v>
      </c>
      <c r="R1085" s="164">
        <v>87.474000000000004</v>
      </c>
    </row>
    <row r="1086" spans="15:18">
      <c r="O1086" s="163" t="s">
        <v>147</v>
      </c>
      <c r="P1086" s="163">
        <v>2007</v>
      </c>
      <c r="Q1086" s="164">
        <v>462.63</v>
      </c>
      <c r="R1086" s="164">
        <v>115.64700000000001</v>
      </c>
    </row>
    <row r="1087" spans="15:18">
      <c r="O1087" s="163" t="s">
        <v>290</v>
      </c>
      <c r="P1087" s="163">
        <v>2007</v>
      </c>
      <c r="Q1087" s="164">
        <v>733.65700000000004</v>
      </c>
      <c r="R1087" s="164">
        <v>346.54399999999998</v>
      </c>
    </row>
    <row r="1088" spans="15:18">
      <c r="O1088" s="163" t="s">
        <v>307</v>
      </c>
      <c r="P1088" s="163">
        <v>2007</v>
      </c>
      <c r="Q1088" s="164">
        <v>292.37700000000001</v>
      </c>
      <c r="R1088" s="164">
        <v>205.357</v>
      </c>
    </row>
    <row r="1089" spans="15:18">
      <c r="O1089" s="163" t="s">
        <v>303</v>
      </c>
      <c r="P1089" s="163">
        <v>2007</v>
      </c>
      <c r="Q1089" s="164">
        <v>144.77799999999999</v>
      </c>
      <c r="R1089" s="164">
        <v>66.289000000000001</v>
      </c>
    </row>
    <row r="1090" spans="15:18">
      <c r="O1090" s="163" t="s">
        <v>302</v>
      </c>
      <c r="P1090" s="163">
        <v>2007</v>
      </c>
      <c r="Q1090" s="164">
        <v>343.35300000000001</v>
      </c>
      <c r="R1090" s="164">
        <v>114.566</v>
      </c>
    </row>
    <row r="1091" spans="15:18">
      <c r="O1091" s="163" t="s">
        <v>283</v>
      </c>
      <c r="P1091" s="163">
        <v>2007</v>
      </c>
      <c r="Q1091" s="164">
        <v>3052.3330000000001</v>
      </c>
      <c r="R1091" s="164">
        <v>896.81799999999998</v>
      </c>
    </row>
    <row r="1092" spans="15:18">
      <c r="O1092" s="163" t="s">
        <v>151</v>
      </c>
      <c r="P1092" s="163">
        <v>2007</v>
      </c>
      <c r="Q1092" s="164">
        <v>10.788</v>
      </c>
      <c r="R1092" s="164">
        <v>3.0350000000000001</v>
      </c>
    </row>
    <row r="1093" spans="15:18">
      <c r="O1093" s="163" t="s">
        <v>396</v>
      </c>
      <c r="P1093" s="163">
        <v>2007</v>
      </c>
      <c r="Q1093" s="164">
        <v>1.127</v>
      </c>
      <c r="R1093" s="164">
        <v>0.59099999999999997</v>
      </c>
    </row>
    <row r="1094" spans="15:18">
      <c r="O1094" s="163" t="s">
        <v>333</v>
      </c>
      <c r="P1094" s="163">
        <v>2007</v>
      </c>
      <c r="Q1094" s="164">
        <v>1.81</v>
      </c>
      <c r="R1094" s="164">
        <v>1.008</v>
      </c>
    </row>
    <row r="1095" spans="15:18">
      <c r="O1095" s="163" t="s">
        <v>397</v>
      </c>
      <c r="P1095" s="163">
        <v>2007</v>
      </c>
      <c r="Q1095" s="164">
        <v>1.1279999999999999</v>
      </c>
      <c r="R1095" s="164">
        <v>0.61299999999999999</v>
      </c>
    </row>
    <row r="1096" spans="15:18">
      <c r="O1096" s="163" t="s">
        <v>152</v>
      </c>
      <c r="P1096" s="163">
        <v>2007</v>
      </c>
      <c r="Q1096" s="164">
        <v>1.0429999999999999</v>
      </c>
      <c r="R1096" s="164">
        <v>0.502</v>
      </c>
    </row>
    <row r="1097" spans="15:18">
      <c r="O1097" s="163" t="s">
        <v>398</v>
      </c>
      <c r="P1097" s="163">
        <v>2007</v>
      </c>
      <c r="Q1097" s="164">
        <v>0.41199999999999998</v>
      </c>
      <c r="R1097" s="164">
        <v>0.14199999999999999</v>
      </c>
    </row>
    <row r="1098" spans="15:18">
      <c r="O1098" s="163" t="s">
        <v>286</v>
      </c>
      <c r="P1098" s="163">
        <v>2007</v>
      </c>
      <c r="Q1098" s="164">
        <v>1061.2329999999999</v>
      </c>
      <c r="R1098" s="164">
        <v>367.55700000000002</v>
      </c>
    </row>
    <row r="1099" spans="15:18">
      <c r="O1099" s="163" t="s">
        <v>156</v>
      </c>
      <c r="P1099" s="163">
        <v>2007</v>
      </c>
      <c r="Q1099" s="164">
        <v>25.516999999999999</v>
      </c>
      <c r="R1099" s="164">
        <v>9.3620000000000001</v>
      </c>
    </row>
    <row r="1100" spans="15:18">
      <c r="O1100" s="163" t="s">
        <v>399</v>
      </c>
      <c r="P1100" s="163">
        <v>2007</v>
      </c>
      <c r="Q1100" s="164">
        <v>87.347999999999999</v>
      </c>
      <c r="R1100" s="164">
        <v>29.161000000000001</v>
      </c>
    </row>
    <row r="1101" spans="15:18">
      <c r="O1101" s="163" t="s">
        <v>159</v>
      </c>
      <c r="P1101" s="163">
        <v>2007</v>
      </c>
      <c r="Q1101" s="164">
        <v>1.772</v>
      </c>
      <c r="R1101" s="164">
        <v>1.1080000000000001</v>
      </c>
    </row>
    <row r="1102" spans="15:18">
      <c r="O1102" s="163" t="s">
        <v>160</v>
      </c>
      <c r="P1102" s="163">
        <v>2007</v>
      </c>
      <c r="Q1102" s="164">
        <v>6.7670000000000003</v>
      </c>
      <c r="R1102" s="164">
        <v>1.8580000000000001</v>
      </c>
    </row>
    <row r="1103" spans="15:18">
      <c r="O1103" s="163" t="s">
        <v>161</v>
      </c>
      <c r="P1103" s="163">
        <v>2007</v>
      </c>
      <c r="Q1103" s="164">
        <v>312.70400000000001</v>
      </c>
      <c r="R1103" s="164">
        <v>151.346</v>
      </c>
    </row>
    <row r="1104" spans="15:18">
      <c r="O1104" s="163" t="s">
        <v>315</v>
      </c>
      <c r="P1104" s="163">
        <v>2007</v>
      </c>
      <c r="Q1104" s="164">
        <v>125.852</v>
      </c>
      <c r="R1104" s="164">
        <v>75.100999999999999</v>
      </c>
    </row>
    <row r="1105" spans="15:18">
      <c r="O1105" s="163" t="s">
        <v>323</v>
      </c>
      <c r="P1105" s="163">
        <v>2007</v>
      </c>
      <c r="Q1105" s="164">
        <v>60.298000000000002</v>
      </c>
      <c r="R1105" s="164">
        <v>41.066000000000003</v>
      </c>
    </row>
    <row r="1106" spans="15:18">
      <c r="O1106" s="163" t="s">
        <v>162</v>
      </c>
      <c r="P1106" s="163">
        <v>2007</v>
      </c>
      <c r="Q1106" s="164">
        <v>0.85499999999999998</v>
      </c>
      <c r="R1106" s="164">
        <v>0.47499999999999998</v>
      </c>
    </row>
    <row r="1107" spans="15:18">
      <c r="O1107" s="163" t="s">
        <v>164</v>
      </c>
      <c r="P1107" s="163">
        <v>2007</v>
      </c>
      <c r="Q1107" s="164">
        <v>586.4</v>
      </c>
      <c r="R1107" s="164">
        <v>286.75900000000001</v>
      </c>
    </row>
    <row r="1108" spans="15:18">
      <c r="O1108" s="163" t="s">
        <v>292</v>
      </c>
      <c r="P1108" s="163">
        <v>2007</v>
      </c>
      <c r="Q1108" s="164">
        <v>1575.9110000000001</v>
      </c>
      <c r="R1108" s="164">
        <v>1250.989</v>
      </c>
    </row>
    <row r="1109" spans="15:18">
      <c r="O1109" s="163" t="s">
        <v>166</v>
      </c>
      <c r="P1109" s="163">
        <v>2007</v>
      </c>
      <c r="Q1109" s="164">
        <v>131.97800000000001</v>
      </c>
      <c r="R1109" s="164">
        <v>28.062999999999999</v>
      </c>
    </row>
    <row r="1110" spans="15:18">
      <c r="O1110" s="163" t="s">
        <v>288</v>
      </c>
      <c r="P1110" s="163">
        <v>2007</v>
      </c>
      <c r="Q1110" s="164">
        <v>137.845</v>
      </c>
      <c r="R1110" s="164">
        <v>32.557000000000002</v>
      </c>
    </row>
    <row r="1111" spans="15:18">
      <c r="O1111" s="163" t="s">
        <v>167</v>
      </c>
      <c r="P1111" s="163">
        <v>2007</v>
      </c>
      <c r="Q1111" s="164">
        <v>6.6660000000000004</v>
      </c>
      <c r="R1111" s="164">
        <v>1.958</v>
      </c>
    </row>
    <row r="1112" spans="15:18">
      <c r="O1112" s="163" t="s">
        <v>168</v>
      </c>
      <c r="P1112" s="163">
        <v>2007</v>
      </c>
      <c r="Q1112" s="164">
        <v>7.3579999999999997</v>
      </c>
      <c r="R1112" s="164">
        <v>2.7629999999999999</v>
      </c>
    </row>
    <row r="1113" spans="15:18">
      <c r="O1113" s="163" t="s">
        <v>310</v>
      </c>
      <c r="P1113" s="163">
        <v>2007</v>
      </c>
      <c r="Q1113" s="164">
        <v>402.565</v>
      </c>
      <c r="R1113" s="164">
        <v>421.149</v>
      </c>
    </row>
    <row r="1114" spans="15:18">
      <c r="O1114" s="163" t="s">
        <v>170</v>
      </c>
      <c r="P1114" s="163">
        <v>2007</v>
      </c>
      <c r="Q1114" s="164">
        <v>411.404</v>
      </c>
      <c r="R1114" s="164">
        <v>441.44799999999998</v>
      </c>
    </row>
    <row r="1115" spans="15:18">
      <c r="O1115" s="163" t="s">
        <v>400</v>
      </c>
      <c r="P1115" s="163">
        <v>2007</v>
      </c>
      <c r="Q1115" s="164">
        <v>0</v>
      </c>
      <c r="R1115" s="164">
        <v>32.029000000000003</v>
      </c>
    </row>
    <row r="1116" spans="15:18">
      <c r="O1116" s="163" t="s">
        <v>172</v>
      </c>
      <c r="P1116" s="163">
        <v>2007</v>
      </c>
      <c r="Q1116" s="164">
        <v>13.494</v>
      </c>
      <c r="R1116" s="164">
        <v>2.6669999999999998</v>
      </c>
    </row>
    <row r="1117" spans="15:18">
      <c r="O1117" s="163" t="s">
        <v>401</v>
      </c>
      <c r="P1117" s="163">
        <v>2007</v>
      </c>
      <c r="Q1117" s="164">
        <v>78.484999999999999</v>
      </c>
      <c r="R1117" s="164">
        <v>16.173999999999999</v>
      </c>
    </row>
    <row r="1118" spans="15:18">
      <c r="O1118" s="163" t="s">
        <v>173</v>
      </c>
      <c r="P1118" s="163">
        <v>2007</v>
      </c>
      <c r="Q1118" s="164">
        <v>788.947</v>
      </c>
      <c r="R1118" s="164">
        <v>194.68199999999999</v>
      </c>
    </row>
    <row r="1119" spans="15:18">
      <c r="O1119" s="163" t="s">
        <v>174</v>
      </c>
      <c r="P1119" s="163">
        <v>2007</v>
      </c>
      <c r="Q1119" s="164">
        <v>7.14</v>
      </c>
      <c r="R1119" s="164">
        <v>2.2509999999999999</v>
      </c>
    </row>
    <row r="1120" spans="15:18">
      <c r="O1120" s="163" t="s">
        <v>334</v>
      </c>
      <c r="P1120" s="163">
        <v>2007</v>
      </c>
      <c r="Q1120" s="164">
        <v>0.48199999999999998</v>
      </c>
      <c r="R1120" s="164">
        <v>0.25</v>
      </c>
    </row>
    <row r="1121" spans="15:18">
      <c r="O1121" s="163" t="s">
        <v>402</v>
      </c>
      <c r="P1121" s="163">
        <v>2007</v>
      </c>
      <c r="Q1121" s="164">
        <v>39.311999999999998</v>
      </c>
      <c r="R1121" s="164">
        <v>19.170000000000002</v>
      </c>
    </row>
    <row r="1122" spans="15:18">
      <c r="O1122" s="163" t="s">
        <v>175</v>
      </c>
      <c r="P1122" s="163">
        <v>2007</v>
      </c>
      <c r="Q1122" s="164">
        <v>98.003</v>
      </c>
      <c r="R1122" s="164">
        <v>36.231000000000002</v>
      </c>
    </row>
    <row r="1123" spans="15:18">
      <c r="O1123" s="163" t="s">
        <v>176</v>
      </c>
      <c r="P1123" s="163">
        <v>2007</v>
      </c>
      <c r="Q1123" s="164">
        <v>1150.2159999999999</v>
      </c>
      <c r="R1123" s="164">
        <v>540.37699999999995</v>
      </c>
    </row>
    <row r="1124" spans="15:18">
      <c r="O1124" s="163" t="s">
        <v>178</v>
      </c>
      <c r="P1124" s="163">
        <v>2007</v>
      </c>
      <c r="Q1124" s="164">
        <v>38.061</v>
      </c>
      <c r="R1124" s="164">
        <v>9.9879999999999995</v>
      </c>
    </row>
    <row r="1125" spans="15:18">
      <c r="O1125" s="163" t="s">
        <v>179</v>
      </c>
      <c r="P1125" s="163">
        <v>2007</v>
      </c>
      <c r="Q1125" s="164">
        <v>41.997999999999998</v>
      </c>
      <c r="R1125" s="164">
        <v>10.826000000000001</v>
      </c>
    </row>
    <row r="1126" spans="15:18">
      <c r="O1126" s="163" t="s">
        <v>180</v>
      </c>
      <c r="P1126" s="163">
        <v>2007</v>
      </c>
      <c r="Q1126" s="164">
        <v>396.827</v>
      </c>
      <c r="R1126" s="164">
        <v>99.731999999999999</v>
      </c>
    </row>
    <row r="1127" spans="15:18">
      <c r="O1127" s="163" t="s">
        <v>182</v>
      </c>
      <c r="P1127" s="163">
        <v>2007</v>
      </c>
      <c r="Q1127" s="164">
        <v>484.97699999999998</v>
      </c>
      <c r="R1127" s="164">
        <v>204.702</v>
      </c>
    </row>
    <row r="1128" spans="15:18">
      <c r="O1128" s="163" t="s">
        <v>285</v>
      </c>
      <c r="P1128" s="163">
        <v>2007</v>
      </c>
      <c r="Q1128" s="164">
        <v>2340.3119999999999</v>
      </c>
      <c r="R1128" s="164">
        <v>2549.0160000000001</v>
      </c>
    </row>
    <row r="1129" spans="15:18">
      <c r="O1129" s="163" t="s">
        <v>403</v>
      </c>
      <c r="P1129" s="163">
        <v>2007</v>
      </c>
      <c r="Q1129" s="164">
        <v>15366.275</v>
      </c>
      <c r="R1129" s="164">
        <v>13681.138999999999</v>
      </c>
    </row>
    <row r="1130" spans="15:18">
      <c r="O1130" s="163" t="s">
        <v>184</v>
      </c>
      <c r="P1130" s="163">
        <v>2007</v>
      </c>
      <c r="Q1130" s="164">
        <v>46.771999999999998</v>
      </c>
      <c r="R1130" s="164">
        <v>19.257000000000001</v>
      </c>
    </row>
    <row r="1131" spans="15:18">
      <c r="O1131" s="163" t="s">
        <v>298</v>
      </c>
      <c r="P1131" s="163">
        <v>2007</v>
      </c>
      <c r="Q1131" s="164">
        <v>93.501999999999995</v>
      </c>
      <c r="R1131" s="164">
        <v>16.809999999999999</v>
      </c>
    </row>
    <row r="1132" spans="15:18">
      <c r="O1132" s="163" t="s">
        <v>186</v>
      </c>
      <c r="P1132" s="163">
        <v>2007</v>
      </c>
      <c r="Q1132" s="164">
        <v>0.623</v>
      </c>
      <c r="R1132" s="164">
        <v>0.45100000000000001</v>
      </c>
    </row>
    <row r="1133" spans="15:18">
      <c r="O1133" s="163" t="s">
        <v>295</v>
      </c>
      <c r="P1133" s="163">
        <v>2007</v>
      </c>
      <c r="Q1133" s="164">
        <v>478.40699999999998</v>
      </c>
      <c r="R1133" s="164">
        <v>173.874</v>
      </c>
    </row>
    <row r="1134" spans="15:18">
      <c r="O1134" s="163" t="s">
        <v>187</v>
      </c>
      <c r="P1134" s="163">
        <v>2007</v>
      </c>
      <c r="Q1134" s="164">
        <v>329.06400000000002</v>
      </c>
      <c r="R1134" s="164">
        <v>66.051000000000002</v>
      </c>
    </row>
    <row r="1135" spans="15:18">
      <c r="O1135" s="163" t="s">
        <v>404</v>
      </c>
      <c r="P1135" s="163">
        <v>2007</v>
      </c>
      <c r="Q1135" s="164">
        <v>80939.892999999996</v>
      </c>
      <c r="R1135" s="164">
        <v>50828.995999999999</v>
      </c>
    </row>
    <row r="1136" spans="15:18">
      <c r="O1136" s="163" t="s">
        <v>317</v>
      </c>
      <c r="P1136" s="163">
        <v>2007</v>
      </c>
      <c r="Q1136" s="164">
        <v>92.228999999999999</v>
      </c>
      <c r="R1136" s="164">
        <v>17.861999999999998</v>
      </c>
    </row>
    <row r="1137" spans="15:18">
      <c r="O1137" s="163" t="s">
        <v>188</v>
      </c>
      <c r="P1137" s="163">
        <v>2007</v>
      </c>
      <c r="Q1137" s="164">
        <v>35.128999999999998</v>
      </c>
      <c r="R1137" s="164">
        <v>9.7409999999999997</v>
      </c>
    </row>
    <row r="1138" spans="15:18">
      <c r="O1138" s="163" t="s">
        <v>189</v>
      </c>
      <c r="P1138" s="163">
        <v>2007</v>
      </c>
      <c r="Q1138" s="164">
        <v>19.972000000000001</v>
      </c>
      <c r="R1138" s="164">
        <v>5.3529999999999998</v>
      </c>
    </row>
    <row r="1139" spans="15:18">
      <c r="O1139" s="163" t="s">
        <v>2</v>
      </c>
      <c r="P1139" s="163">
        <v>2008</v>
      </c>
      <c r="Q1139" s="164">
        <v>35.432000000000002</v>
      </c>
      <c r="R1139" s="164">
        <v>7.806</v>
      </c>
    </row>
    <row r="1140" spans="15:18">
      <c r="O1140" s="163" t="s">
        <v>7</v>
      </c>
      <c r="P1140" s="163">
        <v>2008</v>
      </c>
      <c r="Q1140" s="164">
        <v>25.477</v>
      </c>
      <c r="R1140" s="164">
        <v>10.016</v>
      </c>
    </row>
    <row r="1141" spans="15:18">
      <c r="O1141" s="163" t="s">
        <v>8</v>
      </c>
      <c r="P1141" s="163">
        <v>2008</v>
      </c>
      <c r="Q1141" s="164">
        <v>439.935</v>
      </c>
      <c r="R1141" s="164">
        <v>110.69199999999999</v>
      </c>
    </row>
    <row r="1142" spans="15:18">
      <c r="O1142" s="163" t="s">
        <v>316</v>
      </c>
      <c r="P1142" s="163">
        <v>2008</v>
      </c>
      <c r="Q1142" s="164">
        <v>130.08500000000001</v>
      </c>
      <c r="R1142" s="164">
        <v>47.564</v>
      </c>
    </row>
    <row r="1143" spans="15:18">
      <c r="O1143" s="163" t="s">
        <v>381</v>
      </c>
      <c r="P1143" s="163">
        <v>2008</v>
      </c>
      <c r="Q1143" s="164">
        <v>2.1970000000000001</v>
      </c>
      <c r="R1143" s="164">
        <v>1.2390000000000001</v>
      </c>
    </row>
    <row r="1144" spans="15:18">
      <c r="O1144" s="163" t="s">
        <v>14</v>
      </c>
      <c r="P1144" s="163">
        <v>2008</v>
      </c>
      <c r="Q1144" s="164">
        <v>0</v>
      </c>
      <c r="R1144" s="164">
        <v>268.97500000000002</v>
      </c>
    </row>
    <row r="1145" spans="15:18">
      <c r="O1145" s="163" t="s">
        <v>15</v>
      </c>
      <c r="P1145" s="163">
        <v>2008</v>
      </c>
      <c r="Q1145" s="164">
        <v>21.981000000000002</v>
      </c>
      <c r="R1145" s="164">
        <v>6.7450000000000001</v>
      </c>
    </row>
    <row r="1146" spans="15:18">
      <c r="O1146" s="163" t="s">
        <v>18</v>
      </c>
      <c r="P1146" s="163">
        <v>2008</v>
      </c>
      <c r="Q1146" s="164">
        <v>877.84500000000003</v>
      </c>
      <c r="R1146" s="164">
        <v>768.35500000000002</v>
      </c>
    </row>
    <row r="1147" spans="15:18">
      <c r="O1147" s="163" t="s">
        <v>306</v>
      </c>
      <c r="P1147" s="163">
        <v>2008</v>
      </c>
      <c r="Q1147" s="164">
        <v>365.74400000000003</v>
      </c>
      <c r="R1147" s="164">
        <v>342.17500000000001</v>
      </c>
    </row>
    <row r="1148" spans="15:18">
      <c r="O1148" s="163" t="s">
        <v>21</v>
      </c>
      <c r="P1148" s="163">
        <v>2008</v>
      </c>
      <c r="Q1148" s="164">
        <v>125.886</v>
      </c>
      <c r="R1148" s="164">
        <v>24.677</v>
      </c>
    </row>
    <row r="1149" spans="15:18">
      <c r="O1149" s="163" t="s">
        <v>382</v>
      </c>
      <c r="P1149" s="163">
        <v>2008</v>
      </c>
      <c r="Q1149" s="164">
        <v>8.4960000000000004</v>
      </c>
      <c r="R1149" s="164">
        <v>7.8280000000000003</v>
      </c>
    </row>
    <row r="1150" spans="15:18">
      <c r="O1150" s="163" t="s">
        <v>319</v>
      </c>
      <c r="P1150" s="163">
        <v>2008</v>
      </c>
      <c r="Q1150" s="164">
        <v>47.439</v>
      </c>
      <c r="R1150" s="164">
        <v>19.562000000000001</v>
      </c>
    </row>
    <row r="1151" spans="15:18">
      <c r="O1151" s="163" t="s">
        <v>23</v>
      </c>
      <c r="P1151" s="163">
        <v>2008</v>
      </c>
      <c r="Q1151" s="164">
        <v>335.13600000000002</v>
      </c>
      <c r="R1151" s="164">
        <v>72.947999999999993</v>
      </c>
    </row>
    <row r="1152" spans="15:18">
      <c r="O1152" s="163" t="s">
        <v>24</v>
      </c>
      <c r="P1152" s="163">
        <v>2008</v>
      </c>
      <c r="Q1152" s="164">
        <v>4.4740000000000002</v>
      </c>
      <c r="R1152" s="164">
        <v>4.1970000000000001</v>
      </c>
    </row>
    <row r="1153" spans="15:18">
      <c r="O1153" s="163" t="s">
        <v>27</v>
      </c>
      <c r="P1153" s="163">
        <v>2008</v>
      </c>
      <c r="Q1153" s="164">
        <v>138.04</v>
      </c>
      <c r="R1153" s="164">
        <v>39.770000000000003</v>
      </c>
    </row>
    <row r="1154" spans="15:18">
      <c r="O1154" s="163" t="s">
        <v>301</v>
      </c>
      <c r="P1154" s="163">
        <v>2008</v>
      </c>
      <c r="Q1154" s="164">
        <v>445.97300000000001</v>
      </c>
      <c r="R1154" s="164">
        <v>412.93700000000001</v>
      </c>
    </row>
    <row r="1155" spans="15:18">
      <c r="O1155" s="163" t="s">
        <v>29</v>
      </c>
      <c r="P1155" s="163">
        <v>2008</v>
      </c>
      <c r="Q1155" s="164">
        <v>2.4340000000000002</v>
      </c>
      <c r="R1155" s="164">
        <v>1.216</v>
      </c>
    </row>
    <row r="1156" spans="15:18">
      <c r="O1156" s="163" t="s">
        <v>32</v>
      </c>
      <c r="P1156" s="163">
        <v>2008</v>
      </c>
      <c r="Q1156" s="164">
        <v>14.773999999999999</v>
      </c>
      <c r="R1156" s="164">
        <v>4.968</v>
      </c>
    </row>
    <row r="1157" spans="15:18">
      <c r="O1157" s="163" t="s">
        <v>34</v>
      </c>
      <c r="P1157" s="163">
        <v>2008</v>
      </c>
      <c r="Q1157" s="164">
        <v>3.92</v>
      </c>
      <c r="R1157" s="164">
        <v>1.081</v>
      </c>
    </row>
    <row r="1158" spans="15:18">
      <c r="O1158" s="163" t="s">
        <v>35</v>
      </c>
      <c r="P1158" s="163">
        <v>2008</v>
      </c>
      <c r="Q1158" s="164">
        <v>49.817999999999998</v>
      </c>
      <c r="R1158" s="164">
        <v>11.106999999999999</v>
      </c>
    </row>
    <row r="1159" spans="15:18">
      <c r="O1159" s="163" t="s">
        <v>383</v>
      </c>
      <c r="P1159" s="163">
        <v>2008</v>
      </c>
      <c r="Q1159" s="164">
        <v>35.972000000000001</v>
      </c>
      <c r="R1159" s="164">
        <v>13.042</v>
      </c>
    </row>
    <row r="1160" spans="15:18">
      <c r="O1160" s="163" t="s">
        <v>38</v>
      </c>
      <c r="P1160" s="163">
        <v>2008</v>
      </c>
      <c r="Q1160" s="164">
        <v>26.268000000000001</v>
      </c>
      <c r="R1160" s="164">
        <v>12.106999999999999</v>
      </c>
    </row>
    <row r="1161" spans="15:18">
      <c r="O1161" s="163" t="s">
        <v>40</v>
      </c>
      <c r="P1161" s="163">
        <v>2008</v>
      </c>
      <c r="Q1161" s="164">
        <v>2557.7460000000001</v>
      </c>
      <c r="R1161" s="164">
        <v>1023.276</v>
      </c>
    </row>
    <row r="1162" spans="15:18">
      <c r="O1162" s="163" t="s">
        <v>384</v>
      </c>
      <c r="P1162" s="163">
        <v>2008</v>
      </c>
      <c r="Q1162" s="164">
        <v>28.073</v>
      </c>
      <c r="R1162" s="164">
        <v>9.7729999999999997</v>
      </c>
    </row>
    <row r="1163" spans="15:18">
      <c r="O1163" s="163" t="s">
        <v>309</v>
      </c>
      <c r="P1163" s="163">
        <v>2008</v>
      </c>
      <c r="Q1163" s="164">
        <v>115.143</v>
      </c>
      <c r="R1163" s="164">
        <v>35.271000000000001</v>
      </c>
    </row>
    <row r="1164" spans="15:18">
      <c r="O1164" s="163" t="s">
        <v>42</v>
      </c>
      <c r="P1164" s="163">
        <v>2008</v>
      </c>
      <c r="Q1164" s="164">
        <v>19.97</v>
      </c>
      <c r="R1164" s="164">
        <v>6.3929999999999998</v>
      </c>
    </row>
    <row r="1165" spans="15:18">
      <c r="O1165" s="163" t="s">
        <v>43</v>
      </c>
      <c r="P1165" s="163">
        <v>2008</v>
      </c>
      <c r="Q1165" s="164">
        <v>6.2359999999999998</v>
      </c>
      <c r="R1165" s="164">
        <v>1.296</v>
      </c>
    </row>
    <row r="1166" spans="15:18">
      <c r="O1166" s="163" t="s">
        <v>44</v>
      </c>
      <c r="P1166" s="163">
        <v>2008</v>
      </c>
      <c r="Q1166" s="164">
        <v>34.039000000000001</v>
      </c>
      <c r="R1166" s="164">
        <v>8.1969999999999992</v>
      </c>
    </row>
    <row r="1167" spans="15:18">
      <c r="O1167" s="163" t="s">
        <v>45</v>
      </c>
      <c r="P1167" s="163">
        <v>2008</v>
      </c>
      <c r="Q1167" s="164">
        <v>50.369</v>
      </c>
      <c r="R1167" s="164">
        <v>18.190000000000001</v>
      </c>
    </row>
    <row r="1168" spans="15:18">
      <c r="O1168" s="163" t="s">
        <v>48</v>
      </c>
      <c r="P1168" s="163">
        <v>2008</v>
      </c>
      <c r="Q1168" s="164">
        <v>1376.607</v>
      </c>
      <c r="R1168" s="164">
        <v>1233.02</v>
      </c>
    </row>
    <row r="1169" spans="15:18">
      <c r="O1169" s="163" t="s">
        <v>51</v>
      </c>
      <c r="P1169" s="163">
        <v>2008</v>
      </c>
      <c r="Q1169" s="164">
        <v>2.923</v>
      </c>
      <c r="R1169" s="164">
        <v>1.2889999999999999</v>
      </c>
    </row>
    <row r="1170" spans="15:18">
      <c r="O1170" s="163" t="s">
        <v>54</v>
      </c>
      <c r="P1170" s="163">
        <v>2008</v>
      </c>
      <c r="Q1170" s="164">
        <v>3.375</v>
      </c>
      <c r="R1170" s="164">
        <v>1.6319999999999999</v>
      </c>
    </row>
    <row r="1171" spans="15:18">
      <c r="O1171" s="163" t="s">
        <v>55</v>
      </c>
      <c r="P1171" s="163">
        <v>2008</v>
      </c>
      <c r="Q1171" s="164">
        <v>19.338999999999999</v>
      </c>
      <c r="R1171" s="164">
        <v>7.12</v>
      </c>
    </row>
    <row r="1172" spans="15:18">
      <c r="O1172" s="163" t="s">
        <v>56</v>
      </c>
      <c r="P1172" s="163">
        <v>2008</v>
      </c>
      <c r="Q1172" s="164">
        <v>314.90100000000001</v>
      </c>
      <c r="R1172" s="164">
        <v>141.084</v>
      </c>
    </row>
    <row r="1173" spans="15:18">
      <c r="O1173" s="163" t="s">
        <v>58</v>
      </c>
      <c r="P1173" s="163">
        <v>2008</v>
      </c>
      <c r="Q1173" s="164">
        <v>10236.454</v>
      </c>
      <c r="R1173" s="164">
        <v>3182.8580000000002</v>
      </c>
    </row>
    <row r="1174" spans="15:18">
      <c r="O1174" s="163" t="s">
        <v>60</v>
      </c>
      <c r="P1174" s="163">
        <v>2008</v>
      </c>
      <c r="Q1174" s="164">
        <v>473.58800000000002</v>
      </c>
      <c r="R1174" s="164">
        <v>173.04900000000001</v>
      </c>
    </row>
    <row r="1175" spans="15:18">
      <c r="O1175" s="163" t="s">
        <v>61</v>
      </c>
      <c r="P1175" s="163">
        <v>2008</v>
      </c>
      <c r="Q1175" s="164">
        <v>0.90300000000000002</v>
      </c>
      <c r="R1175" s="164">
        <v>0.39500000000000002</v>
      </c>
    </row>
    <row r="1176" spans="15:18">
      <c r="O1176" s="163" t="s">
        <v>385</v>
      </c>
      <c r="P1176" s="163">
        <v>2008</v>
      </c>
      <c r="Q1176" s="164">
        <v>38.661999999999999</v>
      </c>
      <c r="R1176" s="164">
        <v>14.224</v>
      </c>
    </row>
    <row r="1177" spans="15:18">
      <c r="O1177" s="163" t="s">
        <v>386</v>
      </c>
      <c r="P1177" s="163">
        <v>2008</v>
      </c>
      <c r="Q1177" s="164">
        <v>19.466000000000001</v>
      </c>
      <c r="R1177" s="164">
        <v>6.7190000000000003</v>
      </c>
    </row>
    <row r="1178" spans="15:18">
      <c r="O1178" s="163" t="s">
        <v>335</v>
      </c>
      <c r="P1178" s="163">
        <v>2008</v>
      </c>
      <c r="Q1178" s="164">
        <v>0</v>
      </c>
      <c r="R1178" s="164">
        <v>0</v>
      </c>
    </row>
    <row r="1179" spans="15:18">
      <c r="O1179" s="163" t="s">
        <v>63</v>
      </c>
      <c r="P1179" s="163">
        <v>2008</v>
      </c>
      <c r="Q1179" s="164">
        <v>55.389000000000003</v>
      </c>
      <c r="R1179" s="164">
        <v>24.081</v>
      </c>
    </row>
    <row r="1180" spans="15:18">
      <c r="O1180" s="163" t="s">
        <v>387</v>
      </c>
      <c r="P1180" s="163">
        <v>2008</v>
      </c>
      <c r="Q1180" s="164">
        <v>52.104999999999997</v>
      </c>
      <c r="R1180" s="164">
        <v>18.099</v>
      </c>
    </row>
    <row r="1181" spans="15:18">
      <c r="O1181" s="163" t="s">
        <v>320</v>
      </c>
      <c r="P1181" s="163">
        <v>2008</v>
      </c>
      <c r="Q1181" s="164">
        <v>96.995999999999995</v>
      </c>
      <c r="R1181" s="164">
        <v>51.067999999999998</v>
      </c>
    </row>
    <row r="1182" spans="15:18">
      <c r="O1182" s="163" t="s">
        <v>314</v>
      </c>
      <c r="P1182" s="163">
        <v>2008</v>
      </c>
      <c r="Q1182" s="164">
        <v>198.66200000000001</v>
      </c>
      <c r="R1182" s="164">
        <v>53.37</v>
      </c>
    </row>
    <row r="1183" spans="15:18">
      <c r="O1183" s="163" t="s">
        <v>330</v>
      </c>
      <c r="P1183" s="163">
        <v>2008</v>
      </c>
      <c r="Q1183" s="164">
        <v>25.745000000000001</v>
      </c>
      <c r="R1183" s="164">
        <v>19.282</v>
      </c>
    </row>
    <row r="1184" spans="15:18">
      <c r="O1184" s="163" t="s">
        <v>300</v>
      </c>
      <c r="P1184" s="163">
        <v>2008</v>
      </c>
      <c r="Q1184" s="164">
        <v>302.48200000000003</v>
      </c>
      <c r="R1184" s="164">
        <v>157.536</v>
      </c>
    </row>
    <row r="1185" spans="15:18">
      <c r="O1185" s="163" t="s">
        <v>313</v>
      </c>
      <c r="P1185" s="163">
        <v>2008</v>
      </c>
      <c r="Q1185" s="164">
        <v>247.304</v>
      </c>
      <c r="R1185" s="164">
        <v>274.88</v>
      </c>
    </row>
    <row r="1186" spans="15:18">
      <c r="O1186" s="163" t="s">
        <v>64</v>
      </c>
      <c r="P1186" s="163">
        <v>2008</v>
      </c>
      <c r="Q1186" s="164">
        <v>2.0270000000000001</v>
      </c>
      <c r="R1186" s="164">
        <v>0.82599999999999996</v>
      </c>
    </row>
    <row r="1187" spans="15:18">
      <c r="O1187" s="163" t="s">
        <v>65</v>
      </c>
      <c r="P1187" s="163">
        <v>2008</v>
      </c>
      <c r="Q1187" s="164">
        <v>0.73899999999999999</v>
      </c>
      <c r="R1187" s="164">
        <v>0.443</v>
      </c>
    </row>
    <row r="1188" spans="15:18">
      <c r="O1188" s="163" t="s">
        <v>66</v>
      </c>
      <c r="P1188" s="163">
        <v>2008</v>
      </c>
      <c r="Q1188" s="164">
        <v>101.58499999999999</v>
      </c>
      <c r="R1188" s="164">
        <v>42.063000000000002</v>
      </c>
    </row>
    <row r="1189" spans="15:18">
      <c r="O1189" s="163" t="s">
        <v>68</v>
      </c>
      <c r="P1189" s="163">
        <v>2008</v>
      </c>
      <c r="Q1189" s="164">
        <v>134.15799999999999</v>
      </c>
      <c r="R1189" s="164">
        <v>47.098999999999997</v>
      </c>
    </row>
    <row r="1190" spans="15:18">
      <c r="O1190" s="163" t="s">
        <v>294</v>
      </c>
      <c r="P1190" s="163">
        <v>2008</v>
      </c>
      <c r="Q1190" s="164">
        <v>753.40700000000004</v>
      </c>
      <c r="R1190" s="164">
        <v>109.959</v>
      </c>
    </row>
    <row r="1191" spans="15:18">
      <c r="O1191" s="163" t="s">
        <v>329</v>
      </c>
      <c r="P1191" s="163">
        <v>2008</v>
      </c>
      <c r="Q1191" s="164">
        <v>45.831000000000003</v>
      </c>
      <c r="R1191" s="164">
        <v>18.68</v>
      </c>
    </row>
    <row r="1192" spans="15:18">
      <c r="O1192" s="163" t="s">
        <v>70</v>
      </c>
      <c r="P1192" s="163">
        <v>2008</v>
      </c>
      <c r="Q1192" s="164">
        <v>26.443999999999999</v>
      </c>
      <c r="R1192" s="164">
        <v>9.9350000000000005</v>
      </c>
    </row>
    <row r="1193" spans="15:18">
      <c r="O1193" s="163" t="s">
        <v>73</v>
      </c>
      <c r="P1193" s="163">
        <v>2008</v>
      </c>
      <c r="Q1193" s="164">
        <v>5.8579999999999997</v>
      </c>
      <c r="R1193" s="164">
        <v>0.995</v>
      </c>
    </row>
    <row r="1194" spans="15:18">
      <c r="O1194" s="163" t="s">
        <v>322</v>
      </c>
      <c r="P1194" s="163">
        <v>2008</v>
      </c>
      <c r="Q1194" s="164">
        <v>33.08</v>
      </c>
      <c r="R1194" s="164">
        <v>15.794</v>
      </c>
    </row>
    <row r="1195" spans="15:18">
      <c r="O1195" s="163" t="s">
        <v>74</v>
      </c>
      <c r="P1195" s="163">
        <v>2008</v>
      </c>
      <c r="Q1195" s="164">
        <v>76.906000000000006</v>
      </c>
      <c r="R1195" s="164">
        <v>16.972000000000001</v>
      </c>
    </row>
    <row r="1196" spans="15:18">
      <c r="O1196" s="163" t="s">
        <v>388</v>
      </c>
      <c r="P1196" s="163">
        <v>2008</v>
      </c>
      <c r="Q1196" s="164">
        <v>15303.936</v>
      </c>
      <c r="R1196" s="164">
        <v>14271.118</v>
      </c>
    </row>
    <row r="1197" spans="15:18">
      <c r="O1197" s="163" t="s">
        <v>75</v>
      </c>
      <c r="P1197" s="163">
        <v>2008</v>
      </c>
      <c r="Q1197" s="164">
        <v>17474.29</v>
      </c>
      <c r="R1197" s="164">
        <v>15279.65</v>
      </c>
    </row>
    <row r="1198" spans="15:18">
      <c r="O1198" s="163" t="s">
        <v>331</v>
      </c>
      <c r="P1198" s="163">
        <v>2008</v>
      </c>
      <c r="Q1198" s="164">
        <v>6.016</v>
      </c>
      <c r="R1198" s="164">
        <v>3.0680000000000001</v>
      </c>
    </row>
    <row r="1199" spans="15:18">
      <c r="O1199" s="163" t="s">
        <v>308</v>
      </c>
      <c r="P1199" s="163">
        <v>2008</v>
      </c>
      <c r="Q1199" s="164">
        <v>223.81299999999999</v>
      </c>
      <c r="R1199" s="164">
        <v>225.363</v>
      </c>
    </row>
    <row r="1200" spans="15:18">
      <c r="O1200" s="163" t="s">
        <v>287</v>
      </c>
      <c r="P1200" s="163">
        <v>2008</v>
      </c>
      <c r="Q1200" s="164">
        <v>2414.212</v>
      </c>
      <c r="R1200" s="164">
        <v>2313.7429999999999</v>
      </c>
    </row>
    <row r="1201" spans="15:18">
      <c r="O1201" s="163" t="s">
        <v>78</v>
      </c>
      <c r="P1201" s="163">
        <v>2008</v>
      </c>
      <c r="Q1201" s="164">
        <v>25.123000000000001</v>
      </c>
      <c r="R1201" s="164">
        <v>9.3480000000000008</v>
      </c>
    </row>
    <row r="1202" spans="15:18">
      <c r="O1202" s="163" t="s">
        <v>389</v>
      </c>
      <c r="P1202" s="163">
        <v>2008</v>
      </c>
      <c r="Q1202" s="164">
        <v>2.4710000000000001</v>
      </c>
      <c r="R1202" s="164">
        <v>0.69199999999999995</v>
      </c>
    </row>
    <row r="1203" spans="15:18">
      <c r="O1203" s="163" t="s">
        <v>82</v>
      </c>
      <c r="P1203" s="163">
        <v>2008</v>
      </c>
      <c r="Q1203" s="164">
        <v>25.863</v>
      </c>
      <c r="R1203" s="164">
        <v>8.0609999999999999</v>
      </c>
    </row>
    <row r="1204" spans="15:18">
      <c r="O1204" s="163" t="s">
        <v>284</v>
      </c>
      <c r="P1204" s="163">
        <v>2008</v>
      </c>
      <c r="Q1204" s="164">
        <v>3382.8910000000001</v>
      </c>
      <c r="R1204" s="164">
        <v>3092.6759999999999</v>
      </c>
    </row>
    <row r="1205" spans="15:18">
      <c r="O1205" s="163" t="s">
        <v>84</v>
      </c>
      <c r="P1205" s="163">
        <v>2008</v>
      </c>
      <c r="Q1205" s="164">
        <v>66.207999999999998</v>
      </c>
      <c r="R1205" s="164">
        <v>13.180999999999999</v>
      </c>
    </row>
    <row r="1206" spans="15:18">
      <c r="O1206" s="163" t="s">
        <v>304</v>
      </c>
      <c r="P1206" s="163">
        <v>2008</v>
      </c>
      <c r="Q1206" s="164">
        <v>360.16500000000002</v>
      </c>
      <c r="R1206" s="164">
        <v>270.13299999999998</v>
      </c>
    </row>
    <row r="1207" spans="15:18">
      <c r="O1207" s="163" t="s">
        <v>86</v>
      </c>
      <c r="P1207" s="163">
        <v>2008</v>
      </c>
      <c r="Q1207" s="164">
        <v>1.2589999999999999</v>
      </c>
      <c r="R1207" s="164">
        <v>0.71499999999999997</v>
      </c>
    </row>
    <row r="1208" spans="15:18">
      <c r="O1208" s="163" t="s">
        <v>87</v>
      </c>
      <c r="P1208" s="163">
        <v>2008</v>
      </c>
      <c r="Q1208" s="164">
        <v>94.99</v>
      </c>
      <c r="R1208" s="164">
        <v>31.483000000000001</v>
      </c>
    </row>
    <row r="1209" spans="15:18">
      <c r="O1209" s="163" t="s">
        <v>88</v>
      </c>
      <c r="P1209" s="163">
        <v>2008</v>
      </c>
      <c r="Q1209" s="164">
        <v>12.683999999999999</v>
      </c>
      <c r="R1209" s="164">
        <v>3.2149999999999999</v>
      </c>
    </row>
    <row r="1210" spans="15:18">
      <c r="O1210" s="163" t="s">
        <v>390</v>
      </c>
      <c r="P1210" s="163">
        <v>2008</v>
      </c>
      <c r="Q1210" s="164">
        <v>2.012</v>
      </c>
      <c r="R1210" s="164">
        <v>0.63900000000000001</v>
      </c>
    </row>
    <row r="1211" spans="15:18">
      <c r="O1211" s="163" t="s">
        <v>90</v>
      </c>
      <c r="P1211" s="163">
        <v>2008</v>
      </c>
      <c r="Q1211" s="164">
        <v>4.04</v>
      </c>
      <c r="R1211" s="164">
        <v>0.85199999999999998</v>
      </c>
    </row>
    <row r="1212" spans="15:18">
      <c r="O1212" s="163" t="s">
        <v>91</v>
      </c>
      <c r="P1212" s="163">
        <v>2008</v>
      </c>
      <c r="Q1212" s="164">
        <v>15.417999999999999</v>
      </c>
      <c r="R1212" s="164">
        <v>4.4269999999999996</v>
      </c>
    </row>
    <row r="1213" spans="15:18">
      <c r="O1213" s="163" t="s">
        <v>92</v>
      </c>
      <c r="P1213" s="163">
        <v>2008</v>
      </c>
      <c r="Q1213" s="164">
        <v>32.154000000000003</v>
      </c>
      <c r="R1213" s="164">
        <v>11.407999999999999</v>
      </c>
    </row>
    <row r="1214" spans="15:18">
      <c r="O1214" s="163" t="s">
        <v>311</v>
      </c>
      <c r="P1214" s="163">
        <v>2008</v>
      </c>
      <c r="Q1214" s="164">
        <v>234.233</v>
      </c>
      <c r="R1214" s="164">
        <v>117.946</v>
      </c>
    </row>
    <row r="1215" spans="15:18">
      <c r="O1215" s="163" t="s">
        <v>93</v>
      </c>
      <c r="P1215" s="163">
        <v>2008</v>
      </c>
      <c r="Q1215" s="164">
        <v>13.420999999999999</v>
      </c>
      <c r="R1215" s="164">
        <v>19.433</v>
      </c>
    </row>
    <row r="1216" spans="15:18">
      <c r="O1216" s="163" t="s">
        <v>95</v>
      </c>
      <c r="P1216" s="163">
        <v>2008</v>
      </c>
      <c r="Q1216" s="164">
        <v>4582.8050000000003</v>
      </c>
      <c r="R1216" s="164">
        <v>1039.778</v>
      </c>
    </row>
    <row r="1217" spans="15:18">
      <c r="O1217" s="163" t="s">
        <v>96</v>
      </c>
      <c r="P1217" s="163">
        <v>2008</v>
      </c>
      <c r="Q1217" s="164">
        <v>1738.192</v>
      </c>
      <c r="R1217" s="164">
        <v>340.01799999999997</v>
      </c>
    </row>
    <row r="1218" spans="15:18">
      <c r="O1218" s="163" t="s">
        <v>391</v>
      </c>
      <c r="P1218" s="163">
        <v>2008</v>
      </c>
      <c r="Q1218" s="164">
        <v>1062.51</v>
      </c>
      <c r="R1218" s="164">
        <v>220.51400000000001</v>
      </c>
    </row>
    <row r="1219" spans="15:18">
      <c r="O1219" s="163" t="s">
        <v>299</v>
      </c>
      <c r="P1219" s="163">
        <v>2008</v>
      </c>
      <c r="Q1219" s="164">
        <v>341.86500000000001</v>
      </c>
      <c r="R1219" s="164">
        <v>59.473999999999997</v>
      </c>
    </row>
    <row r="1220" spans="15:18">
      <c r="O1220" s="163" t="s">
        <v>312</v>
      </c>
      <c r="P1220" s="163">
        <v>2008</v>
      </c>
      <c r="Q1220" s="164">
        <v>214.209</v>
      </c>
      <c r="R1220" s="164">
        <v>226.732</v>
      </c>
    </row>
    <row r="1221" spans="15:18">
      <c r="O1221" s="163" t="s">
        <v>97</v>
      </c>
      <c r="P1221" s="163">
        <v>2008</v>
      </c>
      <c r="Q1221" s="164">
        <v>208.755</v>
      </c>
      <c r="R1221" s="164">
        <v>164.29300000000001</v>
      </c>
    </row>
    <row r="1222" spans="15:18">
      <c r="O1222" s="163" t="s">
        <v>289</v>
      </c>
      <c r="P1222" s="163">
        <v>2008</v>
      </c>
      <c r="Q1222" s="164">
        <v>2204.556</v>
      </c>
      <c r="R1222" s="164">
        <v>1898.384</v>
      </c>
    </row>
    <row r="1223" spans="15:18">
      <c r="O1223" s="163" t="s">
        <v>326</v>
      </c>
      <c r="P1223" s="163">
        <v>2008</v>
      </c>
      <c r="Q1223" s="164">
        <v>23.917000000000002</v>
      </c>
      <c r="R1223" s="164">
        <v>0</v>
      </c>
    </row>
    <row r="1224" spans="15:18">
      <c r="O1224" s="163" t="s">
        <v>99</v>
      </c>
      <c r="P1224" s="163">
        <v>2008</v>
      </c>
      <c r="Q1224" s="164">
        <v>4456.55</v>
      </c>
      <c r="R1224" s="164">
        <v>4701.6949999999997</v>
      </c>
    </row>
    <row r="1225" spans="15:18">
      <c r="O1225" s="163" t="s">
        <v>100</v>
      </c>
      <c r="P1225" s="163">
        <v>2008</v>
      </c>
      <c r="Q1225" s="164">
        <v>63.048000000000002</v>
      </c>
      <c r="R1225" s="164">
        <v>15.785</v>
      </c>
    </row>
    <row r="1226" spans="15:18">
      <c r="O1226" s="163" t="s">
        <v>101</v>
      </c>
      <c r="P1226" s="163">
        <v>2008</v>
      </c>
      <c r="Q1226" s="164">
        <v>294.62</v>
      </c>
      <c r="R1226" s="164">
        <v>71.135999999999996</v>
      </c>
    </row>
    <row r="1227" spans="15:18">
      <c r="O1227" s="163" t="s">
        <v>103</v>
      </c>
      <c r="P1227" s="163">
        <v>2008</v>
      </c>
      <c r="Q1227" s="164">
        <v>91.41</v>
      </c>
      <c r="R1227" s="164">
        <v>21.367000000000001</v>
      </c>
    </row>
    <row r="1228" spans="15:18">
      <c r="O1228" s="163" t="s">
        <v>104</v>
      </c>
      <c r="P1228" s="163">
        <v>2008</v>
      </c>
      <c r="Q1228" s="164">
        <v>0.17100000000000001</v>
      </c>
      <c r="R1228" s="164">
        <v>0.112</v>
      </c>
    </row>
    <row r="1229" spans="15:18">
      <c r="O1229" s="163" t="s">
        <v>392</v>
      </c>
      <c r="P1229" s="163">
        <v>2008</v>
      </c>
      <c r="Q1229" s="164">
        <v>0</v>
      </c>
      <c r="R1229" s="164">
        <v>0</v>
      </c>
    </row>
    <row r="1230" spans="15:18">
      <c r="O1230" s="163" t="s">
        <v>393</v>
      </c>
      <c r="P1230" s="163">
        <v>2008</v>
      </c>
      <c r="Q1230" s="164">
        <v>1402.394</v>
      </c>
      <c r="R1230" s="164">
        <v>1024.4169999999999</v>
      </c>
    </row>
    <row r="1231" spans="15:18">
      <c r="O1231" s="163" t="s">
        <v>305</v>
      </c>
      <c r="P1231" s="163">
        <v>2008</v>
      </c>
      <c r="Q1231" s="164">
        <v>247.21100000000001</v>
      </c>
      <c r="R1231" s="164">
        <v>94.363</v>
      </c>
    </row>
    <row r="1232" spans="15:18">
      <c r="O1232" s="163" t="s">
        <v>106</v>
      </c>
      <c r="P1232" s="163">
        <v>2008</v>
      </c>
      <c r="Q1232" s="164">
        <v>14.843999999999999</v>
      </c>
      <c r="R1232" s="164">
        <v>2.984</v>
      </c>
    </row>
    <row r="1233" spans="15:18">
      <c r="O1233" s="163" t="s">
        <v>107</v>
      </c>
      <c r="P1233" s="163">
        <v>2008</v>
      </c>
      <c r="Q1233" s="164">
        <v>21.384</v>
      </c>
      <c r="R1233" s="164">
        <v>3.4470000000000001</v>
      </c>
    </row>
    <row r="1234" spans="15:18">
      <c r="O1234" s="163" t="s">
        <v>327</v>
      </c>
      <c r="P1234" s="163">
        <v>2008</v>
      </c>
      <c r="Q1234" s="164">
        <v>46.688000000000002</v>
      </c>
      <c r="R1234" s="164">
        <v>18.96</v>
      </c>
    </row>
    <row r="1235" spans="15:18">
      <c r="O1235" s="163" t="s">
        <v>108</v>
      </c>
      <c r="P1235" s="163">
        <v>2008</v>
      </c>
      <c r="Q1235" s="164">
        <v>59.267000000000003</v>
      </c>
      <c r="R1235" s="164">
        <v>25.815999999999999</v>
      </c>
    </row>
    <row r="1236" spans="15:18">
      <c r="O1236" s="163" t="s">
        <v>109</v>
      </c>
      <c r="P1236" s="163">
        <v>2008</v>
      </c>
      <c r="Q1236" s="164">
        <v>4.0449999999999999</v>
      </c>
      <c r="R1236" s="164">
        <v>1.581</v>
      </c>
    </row>
    <row r="1237" spans="15:18">
      <c r="O1237" s="163" t="s">
        <v>110</v>
      </c>
      <c r="P1237" s="163">
        <v>2008</v>
      </c>
      <c r="Q1237" s="164">
        <v>2.1589999999999998</v>
      </c>
      <c r="R1237" s="164">
        <v>0.76100000000000001</v>
      </c>
    </row>
    <row r="1238" spans="15:18">
      <c r="O1238" s="163" t="s">
        <v>394</v>
      </c>
      <c r="P1238" s="163">
        <v>2008</v>
      </c>
      <c r="Q1238" s="164">
        <v>170.506</v>
      </c>
      <c r="R1238" s="164">
        <v>51.268999999999998</v>
      </c>
    </row>
    <row r="1239" spans="15:18">
      <c r="O1239" s="163" t="s">
        <v>321</v>
      </c>
      <c r="P1239" s="163">
        <v>2008</v>
      </c>
      <c r="Q1239" s="164">
        <v>73.811999999999998</v>
      </c>
      <c r="R1239" s="164">
        <v>31.803999999999998</v>
      </c>
    </row>
    <row r="1240" spans="15:18">
      <c r="O1240" s="163" t="s">
        <v>328</v>
      </c>
      <c r="P1240" s="163">
        <v>2008</v>
      </c>
      <c r="Q1240" s="164">
        <v>46.421999999999997</v>
      </c>
      <c r="R1240" s="164">
        <v>41.542000000000002</v>
      </c>
    </row>
    <row r="1241" spans="15:18">
      <c r="O1241" s="163" t="s">
        <v>395</v>
      </c>
      <c r="P1241" s="163">
        <v>2008</v>
      </c>
      <c r="Q1241" s="164">
        <v>22.728999999999999</v>
      </c>
      <c r="R1241" s="164">
        <v>7.0039999999999996</v>
      </c>
    </row>
    <row r="1242" spans="15:18">
      <c r="O1242" s="163" t="s">
        <v>113</v>
      </c>
      <c r="P1242" s="163">
        <v>2008</v>
      </c>
      <c r="Q1242" s="164">
        <v>30.454999999999998</v>
      </c>
      <c r="R1242" s="164">
        <v>6.0229999999999997</v>
      </c>
    </row>
    <row r="1243" spans="15:18">
      <c r="O1243" s="163" t="s">
        <v>114</v>
      </c>
      <c r="P1243" s="163">
        <v>2008</v>
      </c>
      <c r="Q1243" s="164">
        <v>9.5299999999999994</v>
      </c>
      <c r="R1243" s="164">
        <v>3.335</v>
      </c>
    </row>
    <row r="1244" spans="15:18">
      <c r="O1244" s="163" t="s">
        <v>296</v>
      </c>
      <c r="P1244" s="163">
        <v>2008</v>
      </c>
      <c r="Q1244" s="164">
        <v>545.16200000000003</v>
      </c>
      <c r="R1244" s="164">
        <v>168.87899999999999</v>
      </c>
    </row>
    <row r="1245" spans="15:18">
      <c r="O1245" s="163" t="s">
        <v>116</v>
      </c>
      <c r="P1245" s="163">
        <v>2008</v>
      </c>
      <c r="Q1245" s="164">
        <v>3.3719999999999999</v>
      </c>
      <c r="R1245" s="164">
        <v>1.472</v>
      </c>
    </row>
    <row r="1246" spans="15:18">
      <c r="O1246" s="163" t="s">
        <v>117</v>
      </c>
      <c r="P1246" s="163">
        <v>2008</v>
      </c>
      <c r="Q1246" s="164">
        <v>21.05</v>
      </c>
      <c r="R1246" s="164">
        <v>6.3070000000000004</v>
      </c>
    </row>
    <row r="1247" spans="15:18">
      <c r="O1247" s="163" t="s">
        <v>332</v>
      </c>
      <c r="P1247" s="163">
        <v>2008</v>
      </c>
      <c r="Q1247" s="164">
        <v>11.41</v>
      </c>
      <c r="R1247" s="164">
        <v>6.6239999999999997</v>
      </c>
    </row>
    <row r="1248" spans="15:18">
      <c r="O1248" s="163" t="s">
        <v>120</v>
      </c>
      <c r="P1248" s="163">
        <v>2008</v>
      </c>
      <c r="Q1248" s="164">
        <v>9.3650000000000002</v>
      </c>
      <c r="R1248" s="164">
        <v>2.165</v>
      </c>
    </row>
    <row r="1249" spans="15:18">
      <c r="O1249" s="163" t="s">
        <v>121</v>
      </c>
      <c r="P1249" s="163">
        <v>2008</v>
      </c>
      <c r="Q1249" s="164">
        <v>18.189</v>
      </c>
      <c r="R1249" s="164">
        <v>7.298</v>
      </c>
    </row>
    <row r="1250" spans="15:18">
      <c r="O1250" s="163" t="s">
        <v>122</v>
      </c>
      <c r="P1250" s="163">
        <v>2008</v>
      </c>
      <c r="Q1250" s="164">
        <v>1819.4559999999999</v>
      </c>
      <c r="R1250" s="164">
        <v>951.45399999999995</v>
      </c>
    </row>
    <row r="1251" spans="15:18">
      <c r="O1251" s="163" t="s">
        <v>124</v>
      </c>
      <c r="P1251" s="163">
        <v>2008</v>
      </c>
      <c r="Q1251" s="164">
        <v>13.837</v>
      </c>
      <c r="R1251" s="164">
        <v>3.4769999999999999</v>
      </c>
    </row>
    <row r="1252" spans="15:18">
      <c r="O1252" s="163" t="s">
        <v>129</v>
      </c>
      <c r="P1252" s="163">
        <v>2008</v>
      </c>
      <c r="Q1252" s="164">
        <v>16.727</v>
      </c>
      <c r="R1252" s="164">
        <v>3.2890000000000001</v>
      </c>
    </row>
    <row r="1253" spans="15:18">
      <c r="O1253" s="163" t="s">
        <v>130</v>
      </c>
      <c r="P1253" s="163">
        <v>2008</v>
      </c>
      <c r="Q1253" s="164">
        <v>8.75</v>
      </c>
      <c r="R1253" s="164">
        <v>2.899</v>
      </c>
    </row>
    <row r="1254" spans="15:18">
      <c r="O1254" s="163" t="s">
        <v>132</v>
      </c>
      <c r="P1254" s="163">
        <v>2008</v>
      </c>
      <c r="Q1254" s="164">
        <v>191.49700000000001</v>
      </c>
      <c r="R1254" s="164">
        <v>69.558999999999997</v>
      </c>
    </row>
    <row r="1255" spans="15:18">
      <c r="O1255" s="163" t="s">
        <v>133</v>
      </c>
      <c r="P1255" s="163">
        <v>2008</v>
      </c>
      <c r="Q1255" s="164">
        <v>19.600999999999999</v>
      </c>
      <c r="R1255" s="164">
        <v>7.9370000000000003</v>
      </c>
    </row>
    <row r="1256" spans="15:18">
      <c r="O1256" s="163" t="s">
        <v>135</v>
      </c>
      <c r="P1256" s="163">
        <v>2008</v>
      </c>
      <c r="Q1256" s="164">
        <v>0</v>
      </c>
      <c r="R1256" s="164">
        <v>0</v>
      </c>
    </row>
    <row r="1257" spans="15:18">
      <c r="O1257" s="163" t="s">
        <v>136</v>
      </c>
      <c r="P1257" s="163">
        <v>2008</v>
      </c>
      <c r="Q1257" s="164">
        <v>17.288</v>
      </c>
      <c r="R1257" s="164">
        <v>8.5090000000000003</v>
      </c>
    </row>
    <row r="1258" spans="15:18">
      <c r="O1258" s="163" t="s">
        <v>336</v>
      </c>
      <c r="P1258" s="163">
        <v>2008</v>
      </c>
      <c r="Q1258" s="164">
        <v>0</v>
      </c>
      <c r="R1258" s="164">
        <v>0</v>
      </c>
    </row>
    <row r="1259" spans="15:18">
      <c r="O1259" s="163" t="s">
        <v>318</v>
      </c>
      <c r="P1259" s="163">
        <v>2008</v>
      </c>
      <c r="Q1259" s="164">
        <v>48.981000000000002</v>
      </c>
      <c r="R1259" s="164">
        <v>9.2210000000000001</v>
      </c>
    </row>
    <row r="1260" spans="15:18">
      <c r="O1260" s="163" t="s">
        <v>297</v>
      </c>
      <c r="P1260" s="163">
        <v>2008</v>
      </c>
      <c r="Q1260" s="164">
        <v>779.327</v>
      </c>
      <c r="R1260" s="164">
        <v>742.48299999999995</v>
      </c>
    </row>
    <row r="1261" spans="15:18">
      <c r="O1261" s="163" t="s">
        <v>137</v>
      </c>
      <c r="P1261" s="163">
        <v>2008</v>
      </c>
      <c r="Q1261" s="164">
        <v>132.584</v>
      </c>
      <c r="R1261" s="164">
        <v>117.78700000000001</v>
      </c>
    </row>
    <row r="1262" spans="15:18">
      <c r="O1262" s="163" t="s">
        <v>324</v>
      </c>
      <c r="P1262" s="163">
        <v>2008</v>
      </c>
      <c r="Q1262" s="164">
        <v>23.442</v>
      </c>
      <c r="R1262" s="164">
        <v>7.1310000000000002</v>
      </c>
    </row>
    <row r="1263" spans="15:18">
      <c r="O1263" s="163" t="s">
        <v>138</v>
      </c>
      <c r="P1263" s="163">
        <v>2008</v>
      </c>
      <c r="Q1263" s="164">
        <v>12.426</v>
      </c>
      <c r="R1263" s="164">
        <v>4.0720000000000001</v>
      </c>
    </row>
    <row r="1264" spans="15:18">
      <c r="O1264" s="163" t="s">
        <v>293</v>
      </c>
      <c r="P1264" s="163">
        <v>2008</v>
      </c>
      <c r="Q1264" s="164">
        <v>708.22</v>
      </c>
      <c r="R1264" s="164">
        <v>137.89500000000001</v>
      </c>
    </row>
    <row r="1265" spans="15:18">
      <c r="O1265" s="163" t="s">
        <v>338</v>
      </c>
      <c r="P1265" s="163">
        <v>2008</v>
      </c>
      <c r="Q1265" s="164">
        <v>0</v>
      </c>
      <c r="R1265" s="164">
        <v>0</v>
      </c>
    </row>
    <row r="1266" spans="15:18">
      <c r="O1266" s="163" t="s">
        <v>139</v>
      </c>
      <c r="P1266" s="163">
        <v>2008</v>
      </c>
      <c r="Q1266" s="164">
        <v>305.66399999999999</v>
      </c>
      <c r="R1266" s="164">
        <v>319.51799999999997</v>
      </c>
    </row>
    <row r="1267" spans="15:18">
      <c r="O1267" s="163" t="s">
        <v>142</v>
      </c>
      <c r="P1267" s="163">
        <v>2008</v>
      </c>
      <c r="Q1267" s="164">
        <v>124.384</v>
      </c>
      <c r="R1267" s="164">
        <v>37.015000000000001</v>
      </c>
    </row>
    <row r="1268" spans="15:18">
      <c r="O1268" s="163" t="s">
        <v>291</v>
      </c>
      <c r="P1268" s="163">
        <v>2008</v>
      </c>
      <c r="Q1268" s="164">
        <v>699.25900000000001</v>
      </c>
      <c r="R1268" s="164">
        <v>123.959</v>
      </c>
    </row>
    <row r="1269" spans="15:18">
      <c r="O1269" s="163" t="s">
        <v>337</v>
      </c>
      <c r="P1269" s="163">
        <v>2008</v>
      </c>
      <c r="Q1269" s="164">
        <v>0.29899999999999999</v>
      </c>
      <c r="R1269" s="164">
        <v>0.19500000000000001</v>
      </c>
    </row>
    <row r="1270" spans="15:18">
      <c r="O1270" s="163" t="s">
        <v>325</v>
      </c>
      <c r="P1270" s="163">
        <v>2008</v>
      </c>
      <c r="Q1270" s="164">
        <v>49.866999999999997</v>
      </c>
      <c r="R1270" s="164">
        <v>20.538</v>
      </c>
    </row>
    <row r="1271" spans="15:18">
      <c r="O1271" s="163" t="s">
        <v>143</v>
      </c>
      <c r="P1271" s="163">
        <v>2008</v>
      </c>
      <c r="Q1271" s="164">
        <v>12.981</v>
      </c>
      <c r="R1271" s="164">
        <v>5.69</v>
      </c>
    </row>
    <row r="1272" spans="15:18">
      <c r="O1272" s="163" t="s">
        <v>145</v>
      </c>
      <c r="P1272" s="163">
        <v>2008</v>
      </c>
      <c r="Q1272" s="164">
        <v>41.679000000000002</v>
      </c>
      <c r="R1272" s="164">
        <v>10.265000000000001</v>
      </c>
    </row>
    <row r="1273" spans="15:18">
      <c r="O1273" s="163" t="s">
        <v>146</v>
      </c>
      <c r="P1273" s="163">
        <v>2008</v>
      </c>
      <c r="Q1273" s="164">
        <v>264.75799999999998</v>
      </c>
      <c r="R1273" s="164">
        <v>95.471999999999994</v>
      </c>
    </row>
    <row r="1274" spans="15:18">
      <c r="O1274" s="163" t="s">
        <v>147</v>
      </c>
      <c r="P1274" s="163">
        <v>2008</v>
      </c>
      <c r="Q1274" s="164">
        <v>481.84199999999998</v>
      </c>
      <c r="R1274" s="164">
        <v>120.449</v>
      </c>
    </row>
    <row r="1275" spans="15:18">
      <c r="O1275" s="163" t="s">
        <v>290</v>
      </c>
      <c r="P1275" s="163">
        <v>2008</v>
      </c>
      <c r="Q1275" s="164">
        <v>762.41899999999998</v>
      </c>
      <c r="R1275" s="164">
        <v>360.13</v>
      </c>
    </row>
    <row r="1276" spans="15:18">
      <c r="O1276" s="163" t="s">
        <v>307</v>
      </c>
      <c r="P1276" s="163">
        <v>2008</v>
      </c>
      <c r="Q1276" s="164">
        <v>292.95999999999998</v>
      </c>
      <c r="R1276" s="164">
        <v>205.76599999999999</v>
      </c>
    </row>
    <row r="1277" spans="15:18">
      <c r="O1277" s="163" t="s">
        <v>303</v>
      </c>
      <c r="P1277" s="163">
        <v>2008</v>
      </c>
      <c r="Q1277" s="164">
        <v>170.351</v>
      </c>
      <c r="R1277" s="164">
        <v>77.998000000000005</v>
      </c>
    </row>
    <row r="1278" spans="15:18">
      <c r="O1278" s="163" t="s">
        <v>302</v>
      </c>
      <c r="P1278" s="163">
        <v>2008</v>
      </c>
      <c r="Q1278" s="164">
        <v>370.34699999999998</v>
      </c>
      <c r="R1278" s="164">
        <v>123.57299999999999</v>
      </c>
    </row>
    <row r="1279" spans="15:18">
      <c r="O1279" s="163" t="s">
        <v>283</v>
      </c>
      <c r="P1279" s="163">
        <v>2008</v>
      </c>
      <c r="Q1279" s="164">
        <v>3212.518</v>
      </c>
      <c r="R1279" s="164">
        <v>943.88300000000004</v>
      </c>
    </row>
    <row r="1280" spans="15:18">
      <c r="O1280" s="163" t="s">
        <v>151</v>
      </c>
      <c r="P1280" s="163">
        <v>2008</v>
      </c>
      <c r="Q1280" s="164">
        <v>11.992000000000001</v>
      </c>
      <c r="R1280" s="164">
        <v>3.3730000000000002</v>
      </c>
    </row>
    <row r="1281" spans="15:18">
      <c r="O1281" s="163" t="s">
        <v>396</v>
      </c>
      <c r="P1281" s="163">
        <v>2008</v>
      </c>
      <c r="Q1281" s="164">
        <v>1.1739999999999999</v>
      </c>
      <c r="R1281" s="164">
        <v>0.61599999999999999</v>
      </c>
    </row>
    <row r="1282" spans="15:18">
      <c r="O1282" s="163" t="s">
        <v>333</v>
      </c>
      <c r="P1282" s="163">
        <v>2008</v>
      </c>
      <c r="Q1282" s="164">
        <v>1.873</v>
      </c>
      <c r="R1282" s="164">
        <v>1.0429999999999999</v>
      </c>
    </row>
    <row r="1283" spans="15:18">
      <c r="O1283" s="163" t="s">
        <v>397</v>
      </c>
      <c r="P1283" s="163">
        <v>2008</v>
      </c>
      <c r="Q1283" s="164">
        <v>1.147</v>
      </c>
      <c r="R1283" s="164">
        <v>0.623</v>
      </c>
    </row>
    <row r="1284" spans="15:18">
      <c r="O1284" s="163" t="s">
        <v>152</v>
      </c>
      <c r="P1284" s="163">
        <v>2008</v>
      </c>
      <c r="Q1284" s="164">
        <v>1.054</v>
      </c>
      <c r="R1284" s="164">
        <v>0.50700000000000001</v>
      </c>
    </row>
    <row r="1285" spans="15:18">
      <c r="O1285" s="163" t="s">
        <v>398</v>
      </c>
      <c r="P1285" s="163">
        <v>2008</v>
      </c>
      <c r="Q1285" s="164">
        <v>0.45</v>
      </c>
      <c r="R1285" s="164">
        <v>0.154</v>
      </c>
    </row>
    <row r="1286" spans="15:18">
      <c r="O1286" s="163" t="s">
        <v>286</v>
      </c>
      <c r="P1286" s="163">
        <v>2008</v>
      </c>
      <c r="Q1286" s="164">
        <v>1150.665</v>
      </c>
      <c r="R1286" s="164">
        <v>398.53100000000001</v>
      </c>
    </row>
    <row r="1287" spans="15:18">
      <c r="O1287" s="163" t="s">
        <v>156</v>
      </c>
      <c r="P1287" s="163">
        <v>2008</v>
      </c>
      <c r="Q1287" s="164">
        <v>26.457000000000001</v>
      </c>
      <c r="R1287" s="164">
        <v>9.7070000000000007</v>
      </c>
    </row>
    <row r="1288" spans="15:18">
      <c r="O1288" s="163" t="s">
        <v>399</v>
      </c>
      <c r="P1288" s="163">
        <v>2008</v>
      </c>
      <c r="Q1288" s="164">
        <v>92.036000000000001</v>
      </c>
      <c r="R1288" s="164">
        <v>30.725999999999999</v>
      </c>
    </row>
    <row r="1289" spans="15:18">
      <c r="O1289" s="163" t="s">
        <v>159</v>
      </c>
      <c r="P1289" s="163">
        <v>2008</v>
      </c>
      <c r="Q1289" s="164">
        <v>1.734</v>
      </c>
      <c r="R1289" s="164">
        <v>1.0840000000000001</v>
      </c>
    </row>
    <row r="1290" spans="15:18">
      <c r="O1290" s="163" t="s">
        <v>160</v>
      </c>
      <c r="P1290" s="163">
        <v>2008</v>
      </c>
      <c r="Q1290" s="164">
        <v>7.1269999999999998</v>
      </c>
      <c r="R1290" s="164">
        <v>1.9570000000000001</v>
      </c>
    </row>
    <row r="1291" spans="15:18">
      <c r="O1291" s="163" t="s">
        <v>161</v>
      </c>
      <c r="P1291" s="163">
        <v>2008</v>
      </c>
      <c r="Q1291" s="164">
        <v>318.29399999999998</v>
      </c>
      <c r="R1291" s="164">
        <v>154.05099999999999</v>
      </c>
    </row>
    <row r="1292" spans="15:18">
      <c r="O1292" s="163" t="s">
        <v>315</v>
      </c>
      <c r="P1292" s="163">
        <v>2008</v>
      </c>
      <c r="Q1292" s="164">
        <v>132.70699999999999</v>
      </c>
      <c r="R1292" s="164">
        <v>79.191000000000003</v>
      </c>
    </row>
    <row r="1293" spans="15:18">
      <c r="O1293" s="163" t="s">
        <v>323</v>
      </c>
      <c r="P1293" s="163">
        <v>2008</v>
      </c>
      <c r="Q1293" s="164">
        <v>62.287999999999997</v>
      </c>
      <c r="R1293" s="164">
        <v>42.420999999999999</v>
      </c>
    </row>
    <row r="1294" spans="15:18">
      <c r="O1294" s="163" t="s">
        <v>162</v>
      </c>
      <c r="P1294" s="163">
        <v>2008</v>
      </c>
      <c r="Q1294" s="164">
        <v>0.91600000000000004</v>
      </c>
      <c r="R1294" s="164">
        <v>0.50900000000000001</v>
      </c>
    </row>
    <row r="1295" spans="15:18">
      <c r="O1295" s="163" t="s">
        <v>164</v>
      </c>
      <c r="P1295" s="163">
        <v>2008</v>
      </c>
      <c r="Q1295" s="164">
        <v>605.11300000000006</v>
      </c>
      <c r="R1295" s="164">
        <v>295.91000000000003</v>
      </c>
    </row>
    <row r="1296" spans="15:18">
      <c r="O1296" s="163" t="s">
        <v>292</v>
      </c>
      <c r="P1296" s="163">
        <v>2008</v>
      </c>
      <c r="Q1296" s="164">
        <v>1593.4970000000001</v>
      </c>
      <c r="R1296" s="164">
        <v>1264.9490000000001</v>
      </c>
    </row>
    <row r="1297" spans="15:18">
      <c r="O1297" s="163" t="s">
        <v>166</v>
      </c>
      <c r="P1297" s="163">
        <v>2008</v>
      </c>
      <c r="Q1297" s="164">
        <v>139.83099999999999</v>
      </c>
      <c r="R1297" s="164">
        <v>29.733000000000001</v>
      </c>
    </row>
    <row r="1298" spans="15:18">
      <c r="O1298" s="163" t="s">
        <v>288</v>
      </c>
      <c r="P1298" s="163">
        <v>2008</v>
      </c>
      <c r="Q1298" s="164">
        <v>141.98699999999999</v>
      </c>
      <c r="R1298" s="164">
        <v>33.534999999999997</v>
      </c>
    </row>
    <row r="1299" spans="15:18">
      <c r="O1299" s="163" t="s">
        <v>167</v>
      </c>
      <c r="P1299" s="163">
        <v>2008</v>
      </c>
      <c r="Q1299" s="164">
        <v>6.9420000000000002</v>
      </c>
      <c r="R1299" s="164">
        <v>2.0390000000000001</v>
      </c>
    </row>
    <row r="1300" spans="15:18">
      <c r="O1300" s="163" t="s">
        <v>168</v>
      </c>
      <c r="P1300" s="163">
        <v>2008</v>
      </c>
      <c r="Q1300" s="164">
        <v>7.5330000000000004</v>
      </c>
      <c r="R1300" s="164">
        <v>2.8290000000000002</v>
      </c>
    </row>
    <row r="1301" spans="15:18">
      <c r="O1301" s="163" t="s">
        <v>310</v>
      </c>
      <c r="P1301" s="163">
        <v>2008</v>
      </c>
      <c r="Q1301" s="164">
        <v>400.322</v>
      </c>
      <c r="R1301" s="164">
        <v>418.803</v>
      </c>
    </row>
    <row r="1302" spans="15:18">
      <c r="O1302" s="163" t="s">
        <v>170</v>
      </c>
      <c r="P1302" s="163">
        <v>2008</v>
      </c>
      <c r="Q1302" s="164">
        <v>420.77300000000002</v>
      </c>
      <c r="R1302" s="164">
        <v>451.50099999999998</v>
      </c>
    </row>
    <row r="1303" spans="15:18">
      <c r="O1303" s="163" t="s">
        <v>400</v>
      </c>
      <c r="P1303" s="163">
        <v>2008</v>
      </c>
      <c r="Q1303" s="164">
        <v>0</v>
      </c>
      <c r="R1303" s="164">
        <v>0</v>
      </c>
    </row>
    <row r="1304" spans="15:18">
      <c r="O1304" s="163" t="s">
        <v>172</v>
      </c>
      <c r="P1304" s="163">
        <v>2008</v>
      </c>
      <c r="Q1304" s="164">
        <v>14.56</v>
      </c>
      <c r="R1304" s="164">
        <v>2.8780000000000001</v>
      </c>
    </row>
    <row r="1305" spans="15:18">
      <c r="O1305" s="163" t="s">
        <v>401</v>
      </c>
      <c r="P1305" s="163">
        <v>2008</v>
      </c>
      <c r="Q1305" s="164">
        <v>82.870999999999995</v>
      </c>
      <c r="R1305" s="164">
        <v>17.077999999999999</v>
      </c>
    </row>
    <row r="1306" spans="15:18">
      <c r="O1306" s="163" t="s">
        <v>173</v>
      </c>
      <c r="P1306" s="163">
        <v>2008</v>
      </c>
      <c r="Q1306" s="164">
        <v>808.54700000000003</v>
      </c>
      <c r="R1306" s="164">
        <v>199.51900000000001</v>
      </c>
    </row>
    <row r="1307" spans="15:18">
      <c r="O1307" s="163" t="s">
        <v>174</v>
      </c>
      <c r="P1307" s="163">
        <v>2008</v>
      </c>
      <c r="Q1307" s="164">
        <v>7.2990000000000004</v>
      </c>
      <c r="R1307" s="164">
        <v>2.3010000000000002</v>
      </c>
    </row>
    <row r="1308" spans="15:18">
      <c r="O1308" s="163" t="s">
        <v>334</v>
      </c>
      <c r="P1308" s="163">
        <v>2008</v>
      </c>
      <c r="Q1308" s="164">
        <v>0.48599999999999999</v>
      </c>
      <c r="R1308" s="164">
        <v>0.252</v>
      </c>
    </row>
    <row r="1309" spans="15:18">
      <c r="O1309" s="163" t="s">
        <v>402</v>
      </c>
      <c r="P1309" s="163">
        <v>2008</v>
      </c>
      <c r="Q1309" s="164">
        <v>40.645000000000003</v>
      </c>
      <c r="R1309" s="164">
        <v>19.82</v>
      </c>
    </row>
    <row r="1310" spans="15:18">
      <c r="O1310" s="163" t="s">
        <v>175</v>
      </c>
      <c r="P1310" s="163">
        <v>2008</v>
      </c>
      <c r="Q1310" s="164">
        <v>102.646</v>
      </c>
      <c r="R1310" s="164">
        <v>37.948</v>
      </c>
    </row>
    <row r="1311" spans="15:18">
      <c r="O1311" s="163" t="s">
        <v>176</v>
      </c>
      <c r="P1311" s="163">
        <v>2008</v>
      </c>
      <c r="Q1311" s="164">
        <v>1157.7940000000001</v>
      </c>
      <c r="R1311" s="164">
        <v>543.93700000000001</v>
      </c>
    </row>
    <row r="1312" spans="15:18">
      <c r="O1312" s="163" t="s">
        <v>178</v>
      </c>
      <c r="P1312" s="163">
        <v>2008</v>
      </c>
      <c r="Q1312" s="164">
        <v>43.655000000000001</v>
      </c>
      <c r="R1312" s="164">
        <v>11.456</v>
      </c>
    </row>
    <row r="1313" spans="15:18">
      <c r="O1313" s="163" t="s">
        <v>179</v>
      </c>
      <c r="P1313" s="163">
        <v>2008</v>
      </c>
      <c r="Q1313" s="164">
        <v>45.655999999999999</v>
      </c>
      <c r="R1313" s="164">
        <v>11.769</v>
      </c>
    </row>
    <row r="1314" spans="15:18">
      <c r="O1314" s="163" t="s">
        <v>180</v>
      </c>
      <c r="P1314" s="163">
        <v>2008</v>
      </c>
      <c r="Q1314" s="164">
        <v>405.95400000000001</v>
      </c>
      <c r="R1314" s="164">
        <v>102.026</v>
      </c>
    </row>
    <row r="1315" spans="15:18">
      <c r="O1315" s="163" t="s">
        <v>182</v>
      </c>
      <c r="P1315" s="163">
        <v>2008</v>
      </c>
      <c r="Q1315" s="164">
        <v>500.45699999999999</v>
      </c>
      <c r="R1315" s="164">
        <v>211.23599999999999</v>
      </c>
    </row>
    <row r="1316" spans="15:18">
      <c r="O1316" s="163" t="s">
        <v>285</v>
      </c>
      <c r="P1316" s="163">
        <v>2008</v>
      </c>
      <c r="Q1316" s="164">
        <v>2332.5410000000002</v>
      </c>
      <c r="R1316" s="164">
        <v>2540.5520000000001</v>
      </c>
    </row>
    <row r="1317" spans="15:18">
      <c r="O1317" s="163" t="s">
        <v>403</v>
      </c>
      <c r="P1317" s="163">
        <v>2008</v>
      </c>
      <c r="Q1317" s="164">
        <v>15326.374</v>
      </c>
      <c r="R1317" s="164">
        <v>13645.612999999999</v>
      </c>
    </row>
    <row r="1318" spans="15:18">
      <c r="O1318" s="163" t="s">
        <v>184</v>
      </c>
      <c r="P1318" s="163">
        <v>2008</v>
      </c>
      <c r="Q1318" s="164">
        <v>50.128</v>
      </c>
      <c r="R1318" s="164">
        <v>20.638999999999999</v>
      </c>
    </row>
    <row r="1319" spans="15:18">
      <c r="O1319" s="163" t="s">
        <v>298</v>
      </c>
      <c r="P1319" s="163">
        <v>2008</v>
      </c>
      <c r="Q1319" s="164">
        <v>101.91800000000001</v>
      </c>
      <c r="R1319" s="164">
        <v>18.323</v>
      </c>
    </row>
    <row r="1320" spans="15:18">
      <c r="O1320" s="163" t="s">
        <v>186</v>
      </c>
      <c r="P1320" s="163">
        <v>2008</v>
      </c>
      <c r="Q1320" s="164">
        <v>0.66400000000000003</v>
      </c>
      <c r="R1320" s="164">
        <v>0.48</v>
      </c>
    </row>
    <row r="1321" spans="15:18">
      <c r="O1321" s="163" t="s">
        <v>295</v>
      </c>
      <c r="P1321" s="163">
        <v>2008</v>
      </c>
      <c r="Q1321" s="164">
        <v>503.65600000000001</v>
      </c>
      <c r="R1321" s="164">
        <v>183.05</v>
      </c>
    </row>
    <row r="1322" spans="15:18">
      <c r="O1322" s="163" t="s">
        <v>187</v>
      </c>
      <c r="P1322" s="163">
        <v>2008</v>
      </c>
      <c r="Q1322" s="164">
        <v>347.69499999999999</v>
      </c>
      <c r="R1322" s="164">
        <v>69.790000000000006</v>
      </c>
    </row>
    <row r="1323" spans="15:18">
      <c r="O1323" s="163" t="s">
        <v>404</v>
      </c>
      <c r="P1323" s="163">
        <v>2008</v>
      </c>
      <c r="Q1323" s="164">
        <v>83284.565000000002</v>
      </c>
      <c r="R1323" s="164">
        <v>51581.517999999996</v>
      </c>
    </row>
    <row r="1324" spans="15:18">
      <c r="O1324" s="163" t="s">
        <v>317</v>
      </c>
      <c r="P1324" s="163">
        <v>2008</v>
      </c>
      <c r="Q1324" s="164">
        <v>95.932000000000002</v>
      </c>
      <c r="R1324" s="164">
        <v>18.579000000000001</v>
      </c>
    </row>
    <row r="1325" spans="15:18">
      <c r="O1325" s="163" t="s">
        <v>188</v>
      </c>
      <c r="P1325" s="163">
        <v>2008</v>
      </c>
      <c r="Q1325" s="164">
        <v>37.86</v>
      </c>
      <c r="R1325" s="164">
        <v>10.499000000000001</v>
      </c>
    </row>
    <row r="1326" spans="15:18">
      <c r="O1326" s="163" t="s">
        <v>189</v>
      </c>
      <c r="P1326" s="163">
        <v>2008</v>
      </c>
      <c r="Q1326" s="164">
        <v>16.443000000000001</v>
      </c>
      <c r="R1326" s="164">
        <v>4.407</v>
      </c>
    </row>
    <row r="1327" spans="15:18">
      <c r="O1327" s="163" t="s">
        <v>2</v>
      </c>
      <c r="P1327" s="163">
        <v>2009</v>
      </c>
      <c r="Q1327" s="164">
        <v>42.88</v>
      </c>
      <c r="R1327" s="164">
        <v>9.4469999999999992</v>
      </c>
    </row>
    <row r="1328" spans="15:18">
      <c r="O1328" s="163" t="s">
        <v>7</v>
      </c>
      <c r="P1328" s="163">
        <v>2009</v>
      </c>
      <c r="Q1328" s="164">
        <v>26.331</v>
      </c>
      <c r="R1328" s="164">
        <v>10.352</v>
      </c>
    </row>
    <row r="1329" spans="15:18">
      <c r="O1329" s="163" t="s">
        <v>8</v>
      </c>
      <c r="P1329" s="163">
        <v>2009</v>
      </c>
      <c r="Q1329" s="164">
        <v>446.97399999999999</v>
      </c>
      <c r="R1329" s="164">
        <v>112.46299999999999</v>
      </c>
    </row>
    <row r="1330" spans="15:18">
      <c r="O1330" s="163" t="s">
        <v>316</v>
      </c>
      <c r="P1330" s="163">
        <v>2009</v>
      </c>
      <c r="Q1330" s="164">
        <v>133.22399999999999</v>
      </c>
      <c r="R1330" s="164">
        <v>48.710999999999999</v>
      </c>
    </row>
    <row r="1331" spans="15:18">
      <c r="O1331" s="163" t="s">
        <v>381</v>
      </c>
      <c r="P1331" s="163">
        <v>2009</v>
      </c>
      <c r="Q1331" s="164">
        <v>1.9319999999999999</v>
      </c>
      <c r="R1331" s="164">
        <v>1.0900000000000001</v>
      </c>
    </row>
    <row r="1332" spans="15:18">
      <c r="O1332" s="163" t="s">
        <v>14</v>
      </c>
      <c r="P1332" s="163">
        <v>2009</v>
      </c>
      <c r="Q1332" s="164">
        <v>0</v>
      </c>
      <c r="R1332" s="164">
        <v>269.11099999999999</v>
      </c>
    </row>
    <row r="1333" spans="15:18">
      <c r="O1333" s="163" t="s">
        <v>15</v>
      </c>
      <c r="P1333" s="163">
        <v>2009</v>
      </c>
      <c r="Q1333" s="164">
        <v>18.870999999999999</v>
      </c>
      <c r="R1333" s="164">
        <v>5.7910000000000004</v>
      </c>
    </row>
    <row r="1334" spans="15:18">
      <c r="O1334" s="163" t="s">
        <v>18</v>
      </c>
      <c r="P1334" s="163">
        <v>2009</v>
      </c>
      <c r="Q1334" s="164">
        <v>893.048</v>
      </c>
      <c r="R1334" s="164">
        <v>781.66200000000003</v>
      </c>
    </row>
    <row r="1335" spans="15:18">
      <c r="O1335" s="163" t="s">
        <v>306</v>
      </c>
      <c r="P1335" s="163">
        <v>2009</v>
      </c>
      <c r="Q1335" s="164">
        <v>351.84899999999999</v>
      </c>
      <c r="R1335" s="164">
        <v>329.17500000000001</v>
      </c>
    </row>
    <row r="1336" spans="15:18">
      <c r="O1336" s="163" t="s">
        <v>21</v>
      </c>
      <c r="P1336" s="163">
        <v>2009</v>
      </c>
      <c r="Q1336" s="164">
        <v>137.733</v>
      </c>
      <c r="R1336" s="164">
        <v>27</v>
      </c>
    </row>
    <row r="1337" spans="15:18">
      <c r="O1337" s="163" t="s">
        <v>382</v>
      </c>
      <c r="P1337" s="163">
        <v>2009</v>
      </c>
      <c r="Q1337" s="164">
        <v>8.1419999999999995</v>
      </c>
      <c r="R1337" s="164">
        <v>7.5010000000000003</v>
      </c>
    </row>
    <row r="1338" spans="15:18">
      <c r="O1338" s="163" t="s">
        <v>319</v>
      </c>
      <c r="P1338" s="163">
        <v>2009</v>
      </c>
      <c r="Q1338" s="164">
        <v>48.643999999999998</v>
      </c>
      <c r="R1338" s="164">
        <v>20.059000000000001</v>
      </c>
    </row>
    <row r="1339" spans="15:18">
      <c r="O1339" s="163" t="s">
        <v>23</v>
      </c>
      <c r="P1339" s="163">
        <v>2009</v>
      </c>
      <c r="Q1339" s="164">
        <v>352.04399999999998</v>
      </c>
      <c r="R1339" s="164">
        <v>76.629000000000005</v>
      </c>
    </row>
    <row r="1340" spans="15:18">
      <c r="O1340" s="163" t="s">
        <v>24</v>
      </c>
      <c r="P1340" s="163">
        <v>2009</v>
      </c>
      <c r="Q1340" s="164">
        <v>4.2889999999999997</v>
      </c>
      <c r="R1340" s="164">
        <v>4.0229999999999997</v>
      </c>
    </row>
    <row r="1341" spans="15:18">
      <c r="O1341" s="163" t="s">
        <v>27</v>
      </c>
      <c r="P1341" s="163">
        <v>2009</v>
      </c>
      <c r="Q1341" s="164">
        <v>138.316</v>
      </c>
      <c r="R1341" s="164">
        <v>39.85</v>
      </c>
    </row>
    <row r="1342" spans="15:18">
      <c r="O1342" s="163" t="s">
        <v>301</v>
      </c>
      <c r="P1342" s="163">
        <v>2009</v>
      </c>
      <c r="Q1342" s="164">
        <v>434.29500000000002</v>
      </c>
      <c r="R1342" s="164">
        <v>402.12400000000002</v>
      </c>
    </row>
    <row r="1343" spans="15:18">
      <c r="O1343" s="163" t="s">
        <v>29</v>
      </c>
      <c r="P1343" s="163">
        <v>2009</v>
      </c>
      <c r="Q1343" s="164">
        <v>2.452</v>
      </c>
      <c r="R1343" s="164">
        <v>1.2250000000000001</v>
      </c>
    </row>
    <row r="1344" spans="15:18">
      <c r="O1344" s="163" t="s">
        <v>32</v>
      </c>
      <c r="P1344" s="163">
        <v>2009</v>
      </c>
      <c r="Q1344" s="164">
        <v>15.167</v>
      </c>
      <c r="R1344" s="164">
        <v>5.0999999999999996</v>
      </c>
    </row>
    <row r="1345" spans="15:18">
      <c r="O1345" s="163" t="s">
        <v>34</v>
      </c>
      <c r="P1345" s="163">
        <v>2009</v>
      </c>
      <c r="Q1345" s="164">
        <v>4.181</v>
      </c>
      <c r="R1345" s="164">
        <v>1.153</v>
      </c>
    </row>
    <row r="1346" spans="15:18">
      <c r="O1346" s="163" t="s">
        <v>35</v>
      </c>
      <c r="P1346" s="163">
        <v>2009</v>
      </c>
      <c r="Q1346" s="164">
        <v>51.491</v>
      </c>
      <c r="R1346" s="164">
        <v>11.48</v>
      </c>
    </row>
    <row r="1347" spans="15:18">
      <c r="O1347" s="163" t="s">
        <v>383</v>
      </c>
      <c r="P1347" s="163">
        <v>2009</v>
      </c>
      <c r="Q1347" s="164">
        <v>34.924999999999997</v>
      </c>
      <c r="R1347" s="164">
        <v>12.663</v>
      </c>
    </row>
    <row r="1348" spans="15:18">
      <c r="O1348" s="163" t="s">
        <v>38</v>
      </c>
      <c r="P1348" s="163">
        <v>2009</v>
      </c>
      <c r="Q1348" s="164">
        <v>24.209</v>
      </c>
      <c r="R1348" s="164">
        <v>11.157999999999999</v>
      </c>
    </row>
    <row r="1349" spans="15:18">
      <c r="O1349" s="163" t="s">
        <v>40</v>
      </c>
      <c r="P1349" s="163">
        <v>2009</v>
      </c>
      <c r="Q1349" s="164">
        <v>2549.3510000000001</v>
      </c>
      <c r="R1349" s="164">
        <v>1019.917</v>
      </c>
    </row>
    <row r="1350" spans="15:18">
      <c r="O1350" s="163" t="s">
        <v>384</v>
      </c>
      <c r="P1350" s="163">
        <v>2009</v>
      </c>
      <c r="Q1350" s="164">
        <v>27.577999999999999</v>
      </c>
      <c r="R1350" s="164">
        <v>9.6</v>
      </c>
    </row>
    <row r="1351" spans="15:18">
      <c r="O1351" s="163" t="s">
        <v>309</v>
      </c>
      <c r="P1351" s="163">
        <v>2009</v>
      </c>
      <c r="Q1351" s="164">
        <v>109.372</v>
      </c>
      <c r="R1351" s="164">
        <v>33.503</v>
      </c>
    </row>
    <row r="1352" spans="15:18">
      <c r="O1352" s="163" t="s">
        <v>42</v>
      </c>
      <c r="P1352" s="163">
        <v>2009</v>
      </c>
      <c r="Q1352" s="164">
        <v>20.542000000000002</v>
      </c>
      <c r="R1352" s="164">
        <v>6.577</v>
      </c>
    </row>
    <row r="1353" spans="15:18">
      <c r="O1353" s="163" t="s">
        <v>43</v>
      </c>
      <c r="P1353" s="163">
        <v>2009</v>
      </c>
      <c r="Q1353" s="164">
        <v>6.452</v>
      </c>
      <c r="R1353" s="164">
        <v>1.341</v>
      </c>
    </row>
    <row r="1354" spans="15:18">
      <c r="O1354" s="163" t="s">
        <v>44</v>
      </c>
      <c r="P1354" s="163">
        <v>2009</v>
      </c>
      <c r="Q1354" s="164">
        <v>34.067999999999998</v>
      </c>
      <c r="R1354" s="164">
        <v>8.2040000000000006</v>
      </c>
    </row>
    <row r="1355" spans="15:18">
      <c r="O1355" s="163" t="s">
        <v>45</v>
      </c>
      <c r="P1355" s="163">
        <v>2009</v>
      </c>
      <c r="Q1355" s="164">
        <v>51.341999999999999</v>
      </c>
      <c r="R1355" s="164">
        <v>18.541</v>
      </c>
    </row>
    <row r="1356" spans="15:18">
      <c r="O1356" s="163" t="s">
        <v>48</v>
      </c>
      <c r="P1356" s="163">
        <v>2009</v>
      </c>
      <c r="Q1356" s="164">
        <v>1339.2809999999999</v>
      </c>
      <c r="R1356" s="164">
        <v>1199.587</v>
      </c>
    </row>
    <row r="1357" spans="15:18">
      <c r="O1357" s="163" t="s">
        <v>51</v>
      </c>
      <c r="P1357" s="163">
        <v>2009</v>
      </c>
      <c r="Q1357" s="164">
        <v>2.8860000000000001</v>
      </c>
      <c r="R1357" s="164">
        <v>1.2729999999999999</v>
      </c>
    </row>
    <row r="1358" spans="15:18">
      <c r="O1358" s="163" t="s">
        <v>54</v>
      </c>
      <c r="P1358" s="163">
        <v>2009</v>
      </c>
      <c r="Q1358" s="164">
        <v>3.6760000000000002</v>
      </c>
      <c r="R1358" s="164">
        <v>1.7769999999999999</v>
      </c>
    </row>
    <row r="1359" spans="15:18">
      <c r="O1359" s="163" t="s">
        <v>55</v>
      </c>
      <c r="P1359" s="163">
        <v>2009</v>
      </c>
      <c r="Q1359" s="164">
        <v>20.154</v>
      </c>
      <c r="R1359" s="164">
        <v>7.42</v>
      </c>
    </row>
    <row r="1360" spans="15:18">
      <c r="O1360" s="163" t="s">
        <v>56</v>
      </c>
      <c r="P1360" s="163">
        <v>2009</v>
      </c>
      <c r="Q1360" s="164">
        <v>311.637</v>
      </c>
      <c r="R1360" s="164">
        <v>139.62200000000001</v>
      </c>
    </row>
    <row r="1361" spans="15:18">
      <c r="O1361" s="163" t="s">
        <v>58</v>
      </c>
      <c r="P1361" s="163">
        <v>2009</v>
      </c>
      <c r="Q1361" s="164">
        <v>11179.661</v>
      </c>
      <c r="R1361" s="164">
        <v>3476.1329999999998</v>
      </c>
    </row>
    <row r="1362" spans="15:18">
      <c r="O1362" s="163" t="s">
        <v>60</v>
      </c>
      <c r="P1362" s="163">
        <v>2009</v>
      </c>
      <c r="Q1362" s="164">
        <v>481.41</v>
      </c>
      <c r="R1362" s="164">
        <v>175.90700000000001</v>
      </c>
    </row>
    <row r="1363" spans="15:18">
      <c r="O1363" s="163" t="s">
        <v>61</v>
      </c>
      <c r="P1363" s="163">
        <v>2009</v>
      </c>
      <c r="Q1363" s="164">
        <v>0.92</v>
      </c>
      <c r="R1363" s="164">
        <v>0.40300000000000002</v>
      </c>
    </row>
    <row r="1364" spans="15:18">
      <c r="O1364" s="163" t="s">
        <v>385</v>
      </c>
      <c r="P1364" s="163">
        <v>2009</v>
      </c>
      <c r="Q1364" s="164">
        <v>39.765999999999998</v>
      </c>
      <c r="R1364" s="164">
        <v>14.63</v>
      </c>
    </row>
    <row r="1365" spans="15:18">
      <c r="O1365" s="163" t="s">
        <v>386</v>
      </c>
      <c r="P1365" s="163">
        <v>2009</v>
      </c>
      <c r="Q1365" s="164">
        <v>20.92</v>
      </c>
      <c r="R1365" s="164">
        <v>7.2210000000000001</v>
      </c>
    </row>
    <row r="1366" spans="15:18">
      <c r="O1366" s="163" t="s">
        <v>335</v>
      </c>
      <c r="P1366" s="163">
        <v>2009</v>
      </c>
      <c r="Q1366" s="164">
        <v>0</v>
      </c>
      <c r="R1366" s="164">
        <v>0</v>
      </c>
    </row>
    <row r="1367" spans="15:18">
      <c r="O1367" s="163" t="s">
        <v>63</v>
      </c>
      <c r="P1367" s="163">
        <v>2009</v>
      </c>
      <c r="Q1367" s="164">
        <v>54.826999999999998</v>
      </c>
      <c r="R1367" s="164">
        <v>23.837</v>
      </c>
    </row>
    <row r="1368" spans="15:18">
      <c r="O1368" s="163" t="s">
        <v>387</v>
      </c>
      <c r="P1368" s="163">
        <v>2009</v>
      </c>
      <c r="Q1368" s="164">
        <v>53.798999999999999</v>
      </c>
      <c r="R1368" s="164">
        <v>18.687000000000001</v>
      </c>
    </row>
    <row r="1369" spans="15:18">
      <c r="O1369" s="163" t="s">
        <v>320</v>
      </c>
      <c r="P1369" s="163">
        <v>2009</v>
      </c>
      <c r="Q1369" s="164">
        <v>89.834000000000003</v>
      </c>
      <c r="R1369" s="164">
        <v>47.296999999999997</v>
      </c>
    </row>
    <row r="1370" spans="15:18">
      <c r="O1370" s="163" t="s">
        <v>314</v>
      </c>
      <c r="P1370" s="163">
        <v>2009</v>
      </c>
      <c r="Q1370" s="164">
        <v>201.541</v>
      </c>
      <c r="R1370" s="164">
        <v>54.143999999999998</v>
      </c>
    </row>
    <row r="1371" spans="15:18">
      <c r="O1371" s="163" t="s">
        <v>330</v>
      </c>
      <c r="P1371" s="163">
        <v>2009</v>
      </c>
      <c r="Q1371" s="164">
        <v>25.315999999999999</v>
      </c>
      <c r="R1371" s="164">
        <v>18.960999999999999</v>
      </c>
    </row>
    <row r="1372" spans="15:18">
      <c r="O1372" s="163" t="s">
        <v>300</v>
      </c>
      <c r="P1372" s="163">
        <v>2009</v>
      </c>
      <c r="Q1372" s="164">
        <v>287.83600000000001</v>
      </c>
      <c r="R1372" s="164">
        <v>149.90799999999999</v>
      </c>
    </row>
    <row r="1373" spans="15:18">
      <c r="O1373" s="163" t="s">
        <v>313</v>
      </c>
      <c r="P1373" s="163">
        <v>2009</v>
      </c>
      <c r="Q1373" s="164">
        <v>234.721</v>
      </c>
      <c r="R1373" s="164">
        <v>260.89400000000001</v>
      </c>
    </row>
    <row r="1374" spans="15:18">
      <c r="O1374" s="163" t="s">
        <v>64</v>
      </c>
      <c r="P1374" s="163">
        <v>2009</v>
      </c>
      <c r="Q1374" s="164">
        <v>2.1280000000000001</v>
      </c>
      <c r="R1374" s="164">
        <v>0.86699999999999999</v>
      </c>
    </row>
    <row r="1375" spans="15:18">
      <c r="O1375" s="163" t="s">
        <v>65</v>
      </c>
      <c r="P1375" s="163">
        <v>2009</v>
      </c>
      <c r="Q1375" s="164">
        <v>0.73099999999999998</v>
      </c>
      <c r="R1375" s="164">
        <v>0.438</v>
      </c>
    </row>
    <row r="1376" spans="15:18">
      <c r="O1376" s="163" t="s">
        <v>66</v>
      </c>
      <c r="P1376" s="163">
        <v>2009</v>
      </c>
      <c r="Q1376" s="164">
        <v>102.536</v>
      </c>
      <c r="R1376" s="164">
        <v>42.456000000000003</v>
      </c>
    </row>
    <row r="1377" spans="15:18">
      <c r="O1377" s="163" t="s">
        <v>68</v>
      </c>
      <c r="P1377" s="163">
        <v>2009</v>
      </c>
      <c r="Q1377" s="164">
        <v>134.91800000000001</v>
      </c>
      <c r="R1377" s="164">
        <v>47.366</v>
      </c>
    </row>
    <row r="1378" spans="15:18">
      <c r="O1378" s="163" t="s">
        <v>294</v>
      </c>
      <c r="P1378" s="163">
        <v>2009</v>
      </c>
      <c r="Q1378" s="164">
        <v>788.61800000000005</v>
      </c>
      <c r="R1378" s="164">
        <v>115.098</v>
      </c>
    </row>
    <row r="1379" spans="15:18">
      <c r="O1379" s="163" t="s">
        <v>329</v>
      </c>
      <c r="P1379" s="163">
        <v>2009</v>
      </c>
      <c r="Q1379" s="164">
        <v>44.395000000000003</v>
      </c>
      <c r="R1379" s="164">
        <v>18.094000000000001</v>
      </c>
    </row>
    <row r="1380" spans="15:18">
      <c r="O1380" s="163" t="s">
        <v>70</v>
      </c>
      <c r="P1380" s="163">
        <v>2009</v>
      </c>
      <c r="Q1380" s="164">
        <v>24.31</v>
      </c>
      <c r="R1380" s="164">
        <v>9.1329999999999991</v>
      </c>
    </row>
    <row r="1381" spans="15:18">
      <c r="O1381" s="163" t="s">
        <v>73</v>
      </c>
      <c r="P1381" s="163">
        <v>2009</v>
      </c>
      <c r="Q1381" s="164">
        <v>6.0860000000000003</v>
      </c>
      <c r="R1381" s="164">
        <v>1.034</v>
      </c>
    </row>
    <row r="1382" spans="15:18">
      <c r="O1382" s="163" t="s">
        <v>322</v>
      </c>
      <c r="P1382" s="163">
        <v>2009</v>
      </c>
      <c r="Q1382" s="164">
        <v>28.204999999999998</v>
      </c>
      <c r="R1382" s="164">
        <v>13.465999999999999</v>
      </c>
    </row>
    <row r="1383" spans="15:18">
      <c r="O1383" s="163" t="s">
        <v>74</v>
      </c>
      <c r="P1383" s="163">
        <v>2009</v>
      </c>
      <c r="Q1383" s="164">
        <v>83.676000000000002</v>
      </c>
      <c r="R1383" s="164">
        <v>18.466000000000001</v>
      </c>
    </row>
    <row r="1384" spans="15:18">
      <c r="O1384" s="163" t="s">
        <v>388</v>
      </c>
      <c r="P1384" s="163">
        <v>2009</v>
      </c>
      <c r="Q1384" s="164">
        <v>14620.067999999999</v>
      </c>
      <c r="R1384" s="164">
        <v>13632.627</v>
      </c>
    </row>
    <row r="1385" spans="15:18">
      <c r="O1385" s="163" t="s">
        <v>75</v>
      </c>
      <c r="P1385" s="163">
        <v>2009</v>
      </c>
      <c r="Q1385" s="164">
        <v>16712.8</v>
      </c>
      <c r="R1385" s="164">
        <v>14606.697</v>
      </c>
    </row>
    <row r="1386" spans="15:18">
      <c r="O1386" s="163" t="s">
        <v>331</v>
      </c>
      <c r="P1386" s="163">
        <v>2009</v>
      </c>
      <c r="Q1386" s="164">
        <v>5.9329999999999998</v>
      </c>
      <c r="R1386" s="164">
        <v>3.0249999999999999</v>
      </c>
    </row>
    <row r="1387" spans="15:18">
      <c r="O1387" s="163" t="s">
        <v>308</v>
      </c>
      <c r="P1387" s="163">
        <v>2009</v>
      </c>
      <c r="Q1387" s="164">
        <v>205.30600000000001</v>
      </c>
      <c r="R1387" s="164">
        <v>206.727</v>
      </c>
    </row>
    <row r="1388" spans="15:18">
      <c r="O1388" s="163" t="s">
        <v>287</v>
      </c>
      <c r="P1388" s="163">
        <v>2009</v>
      </c>
      <c r="Q1388" s="164">
        <v>2343.201</v>
      </c>
      <c r="R1388" s="164">
        <v>2245.6880000000001</v>
      </c>
    </row>
    <row r="1389" spans="15:18">
      <c r="O1389" s="163" t="s">
        <v>78</v>
      </c>
      <c r="P1389" s="163">
        <v>2009</v>
      </c>
      <c r="Q1389" s="164">
        <v>24.395</v>
      </c>
      <c r="R1389" s="164">
        <v>9.0760000000000005</v>
      </c>
    </row>
    <row r="1390" spans="15:18">
      <c r="O1390" s="163" t="s">
        <v>389</v>
      </c>
      <c r="P1390" s="163">
        <v>2009</v>
      </c>
      <c r="Q1390" s="164">
        <v>2.63</v>
      </c>
      <c r="R1390" s="164">
        <v>0.73599999999999999</v>
      </c>
    </row>
    <row r="1391" spans="15:18">
      <c r="O1391" s="163" t="s">
        <v>82</v>
      </c>
      <c r="P1391" s="163">
        <v>2009</v>
      </c>
      <c r="Q1391" s="164">
        <v>24.885999999999999</v>
      </c>
      <c r="R1391" s="164">
        <v>7.7560000000000002</v>
      </c>
    </row>
    <row r="1392" spans="15:18">
      <c r="O1392" s="163" t="s">
        <v>284</v>
      </c>
      <c r="P1392" s="163">
        <v>2009</v>
      </c>
      <c r="Q1392" s="164">
        <v>3192.165</v>
      </c>
      <c r="R1392" s="164">
        <v>2918.3119999999999</v>
      </c>
    </row>
    <row r="1393" spans="15:18">
      <c r="O1393" s="163" t="s">
        <v>84</v>
      </c>
      <c r="P1393" s="163">
        <v>2009</v>
      </c>
      <c r="Q1393" s="164">
        <v>68.849999999999994</v>
      </c>
      <c r="R1393" s="164">
        <v>13.707000000000001</v>
      </c>
    </row>
    <row r="1394" spans="15:18">
      <c r="O1394" s="163" t="s">
        <v>304</v>
      </c>
      <c r="P1394" s="163">
        <v>2009</v>
      </c>
      <c r="Q1394" s="164">
        <v>344.33600000000001</v>
      </c>
      <c r="R1394" s="164">
        <v>258.26100000000002</v>
      </c>
    </row>
    <row r="1395" spans="15:18">
      <c r="O1395" s="163" t="s">
        <v>86</v>
      </c>
      <c r="P1395" s="163">
        <v>2009</v>
      </c>
      <c r="Q1395" s="164">
        <v>1.1759999999999999</v>
      </c>
      <c r="R1395" s="164">
        <v>0.66800000000000004</v>
      </c>
    </row>
    <row r="1396" spans="15:18">
      <c r="O1396" s="163" t="s">
        <v>87</v>
      </c>
      <c r="P1396" s="163">
        <v>2009</v>
      </c>
      <c r="Q1396" s="164">
        <v>95.49</v>
      </c>
      <c r="R1396" s="164">
        <v>31.649000000000001</v>
      </c>
    </row>
    <row r="1397" spans="15:18">
      <c r="O1397" s="163" t="s">
        <v>88</v>
      </c>
      <c r="P1397" s="163">
        <v>2009</v>
      </c>
      <c r="Q1397" s="164">
        <v>12.648</v>
      </c>
      <c r="R1397" s="164">
        <v>3.206</v>
      </c>
    </row>
    <row r="1398" spans="15:18">
      <c r="O1398" s="163" t="s">
        <v>390</v>
      </c>
      <c r="P1398" s="163">
        <v>2009</v>
      </c>
      <c r="Q1398" s="164">
        <v>2.0779999999999998</v>
      </c>
      <c r="R1398" s="164">
        <v>0.66100000000000003</v>
      </c>
    </row>
    <row r="1399" spans="15:18">
      <c r="O1399" s="163" t="s">
        <v>90</v>
      </c>
      <c r="P1399" s="163">
        <v>2009</v>
      </c>
      <c r="Q1399" s="164">
        <v>4.1740000000000004</v>
      </c>
      <c r="R1399" s="164">
        <v>0.88</v>
      </c>
    </row>
    <row r="1400" spans="15:18">
      <c r="O1400" s="163" t="s">
        <v>91</v>
      </c>
      <c r="P1400" s="163">
        <v>2009</v>
      </c>
      <c r="Q1400" s="164">
        <v>15.894</v>
      </c>
      <c r="R1400" s="164">
        <v>4.5629999999999997</v>
      </c>
    </row>
    <row r="1401" spans="15:18">
      <c r="O1401" s="163" t="s">
        <v>92</v>
      </c>
      <c r="P1401" s="163">
        <v>2009</v>
      </c>
      <c r="Q1401" s="164">
        <v>31.372</v>
      </c>
      <c r="R1401" s="164">
        <v>11.131</v>
      </c>
    </row>
    <row r="1402" spans="15:18">
      <c r="O1402" s="163" t="s">
        <v>311</v>
      </c>
      <c r="P1402" s="163">
        <v>2009</v>
      </c>
      <c r="Q1402" s="164">
        <v>218.88900000000001</v>
      </c>
      <c r="R1402" s="164">
        <v>110.21899999999999</v>
      </c>
    </row>
    <row r="1403" spans="15:18">
      <c r="O1403" s="163" t="s">
        <v>93</v>
      </c>
      <c r="P1403" s="163">
        <v>2009</v>
      </c>
      <c r="Q1403" s="164">
        <v>12.73</v>
      </c>
      <c r="R1403" s="164">
        <v>18.431999999999999</v>
      </c>
    </row>
    <row r="1404" spans="15:18">
      <c r="O1404" s="163" t="s">
        <v>95</v>
      </c>
      <c r="P1404" s="163">
        <v>2009</v>
      </c>
      <c r="Q1404" s="164">
        <v>4971.4170000000004</v>
      </c>
      <c r="R1404" s="164">
        <v>1127.9480000000001</v>
      </c>
    </row>
    <row r="1405" spans="15:18">
      <c r="O1405" s="163" t="s">
        <v>96</v>
      </c>
      <c r="P1405" s="163">
        <v>2009</v>
      </c>
      <c r="Q1405" s="164">
        <v>1818.6510000000001</v>
      </c>
      <c r="R1405" s="164">
        <v>355.75700000000001</v>
      </c>
    </row>
    <row r="1406" spans="15:18">
      <c r="O1406" s="163" t="s">
        <v>391</v>
      </c>
      <c r="P1406" s="163">
        <v>2009</v>
      </c>
      <c r="Q1406" s="164">
        <v>1104.373</v>
      </c>
      <c r="R1406" s="164">
        <v>229.202</v>
      </c>
    </row>
    <row r="1407" spans="15:18">
      <c r="O1407" s="163" t="s">
        <v>299</v>
      </c>
      <c r="P1407" s="163">
        <v>2009</v>
      </c>
      <c r="Q1407" s="164">
        <v>361.726</v>
      </c>
      <c r="R1407" s="164">
        <v>62.93</v>
      </c>
    </row>
    <row r="1408" spans="15:18">
      <c r="O1408" s="163" t="s">
        <v>312</v>
      </c>
      <c r="P1408" s="163">
        <v>2009</v>
      </c>
      <c r="Q1408" s="164">
        <v>200.56299999999999</v>
      </c>
      <c r="R1408" s="164">
        <v>212.28800000000001</v>
      </c>
    </row>
    <row r="1409" spans="15:18">
      <c r="O1409" s="163" t="s">
        <v>97</v>
      </c>
      <c r="P1409" s="163">
        <v>2009</v>
      </c>
      <c r="Q1409" s="164">
        <v>212.73</v>
      </c>
      <c r="R1409" s="164">
        <v>167.422</v>
      </c>
    </row>
    <row r="1410" spans="15:18">
      <c r="O1410" s="163" t="s">
        <v>289</v>
      </c>
      <c r="P1410" s="163">
        <v>2009</v>
      </c>
      <c r="Q1410" s="164">
        <v>2083.7170000000001</v>
      </c>
      <c r="R1410" s="164">
        <v>1794.327</v>
      </c>
    </row>
    <row r="1411" spans="15:18">
      <c r="O1411" s="163" t="s">
        <v>326</v>
      </c>
      <c r="P1411" s="163">
        <v>2009</v>
      </c>
      <c r="Q1411" s="164">
        <v>22.861999999999998</v>
      </c>
      <c r="R1411" s="164">
        <v>0</v>
      </c>
    </row>
    <row r="1412" spans="15:18">
      <c r="O1412" s="163" t="s">
        <v>99</v>
      </c>
      <c r="P1412" s="163">
        <v>2009</v>
      </c>
      <c r="Q1412" s="164">
        <v>4210.2380000000003</v>
      </c>
      <c r="R1412" s="164">
        <v>4441.8329999999996</v>
      </c>
    </row>
    <row r="1413" spans="15:18">
      <c r="O1413" s="163" t="s">
        <v>100</v>
      </c>
      <c r="P1413" s="163">
        <v>2009</v>
      </c>
      <c r="Q1413" s="164">
        <v>66.5</v>
      </c>
      <c r="R1413" s="164">
        <v>16.649000000000001</v>
      </c>
    </row>
    <row r="1414" spans="15:18">
      <c r="O1414" s="163" t="s">
        <v>101</v>
      </c>
      <c r="P1414" s="163">
        <v>2009</v>
      </c>
      <c r="Q1414" s="164">
        <v>298.15499999999997</v>
      </c>
      <c r="R1414" s="164">
        <v>71.989999999999995</v>
      </c>
    </row>
    <row r="1415" spans="15:18">
      <c r="O1415" s="163" t="s">
        <v>103</v>
      </c>
      <c r="P1415" s="163">
        <v>2009</v>
      </c>
      <c r="Q1415" s="164">
        <v>94.432000000000002</v>
      </c>
      <c r="R1415" s="164">
        <v>22.074000000000002</v>
      </c>
    </row>
    <row r="1416" spans="15:18">
      <c r="O1416" s="163" t="s">
        <v>104</v>
      </c>
      <c r="P1416" s="163">
        <v>2009</v>
      </c>
      <c r="Q1416" s="164">
        <v>0.17</v>
      </c>
      <c r="R1416" s="164">
        <v>0.111</v>
      </c>
    </row>
    <row r="1417" spans="15:18">
      <c r="O1417" s="163" t="s">
        <v>392</v>
      </c>
      <c r="P1417" s="163">
        <v>2009</v>
      </c>
      <c r="Q1417" s="164">
        <v>0</v>
      </c>
      <c r="R1417" s="164">
        <v>0</v>
      </c>
    </row>
    <row r="1418" spans="15:18">
      <c r="O1418" s="163" t="s">
        <v>393</v>
      </c>
      <c r="P1418" s="163">
        <v>2009</v>
      </c>
      <c r="Q1418" s="164">
        <v>1412.316</v>
      </c>
      <c r="R1418" s="164">
        <v>1031.665</v>
      </c>
    </row>
    <row r="1419" spans="15:18">
      <c r="O1419" s="163" t="s">
        <v>305</v>
      </c>
      <c r="P1419" s="163">
        <v>2009</v>
      </c>
      <c r="Q1419" s="164">
        <v>229.71799999999999</v>
      </c>
      <c r="R1419" s="164">
        <v>87.686000000000007</v>
      </c>
    </row>
    <row r="1420" spans="15:18">
      <c r="O1420" s="163" t="s">
        <v>106</v>
      </c>
      <c r="P1420" s="163">
        <v>2009</v>
      </c>
      <c r="Q1420" s="164">
        <v>15.273</v>
      </c>
      <c r="R1420" s="164">
        <v>3.07</v>
      </c>
    </row>
    <row r="1421" spans="15:18">
      <c r="O1421" s="163" t="s">
        <v>107</v>
      </c>
      <c r="P1421" s="163">
        <v>2009</v>
      </c>
      <c r="Q1421" s="164">
        <v>22.988</v>
      </c>
      <c r="R1421" s="164">
        <v>3.706</v>
      </c>
    </row>
    <row r="1422" spans="15:18">
      <c r="O1422" s="163" t="s">
        <v>327</v>
      </c>
      <c r="P1422" s="163">
        <v>2009</v>
      </c>
      <c r="Q1422" s="164">
        <v>38.305</v>
      </c>
      <c r="R1422" s="164">
        <v>15.555999999999999</v>
      </c>
    </row>
    <row r="1423" spans="15:18">
      <c r="O1423" s="163" t="s">
        <v>108</v>
      </c>
      <c r="P1423" s="163">
        <v>2009</v>
      </c>
      <c r="Q1423" s="164">
        <v>65.372</v>
      </c>
      <c r="R1423" s="164">
        <v>28.475000000000001</v>
      </c>
    </row>
    <row r="1424" spans="15:18">
      <c r="O1424" s="163" t="s">
        <v>109</v>
      </c>
      <c r="P1424" s="163">
        <v>2009</v>
      </c>
      <c r="Q1424" s="164">
        <v>4.18</v>
      </c>
      <c r="R1424" s="164">
        <v>1.6339999999999999</v>
      </c>
    </row>
    <row r="1425" spans="15:18">
      <c r="O1425" s="163" t="s">
        <v>110</v>
      </c>
      <c r="P1425" s="163">
        <v>2009</v>
      </c>
      <c r="Q1425" s="164">
        <v>2.456</v>
      </c>
      <c r="R1425" s="164">
        <v>0.86599999999999999</v>
      </c>
    </row>
    <row r="1426" spans="15:18">
      <c r="O1426" s="163" t="s">
        <v>394</v>
      </c>
      <c r="P1426" s="163">
        <v>2009</v>
      </c>
      <c r="Q1426" s="164">
        <v>174.08699999999999</v>
      </c>
      <c r="R1426" s="164">
        <v>52.344999999999999</v>
      </c>
    </row>
    <row r="1427" spans="15:18">
      <c r="O1427" s="163" t="s">
        <v>321</v>
      </c>
      <c r="P1427" s="163">
        <v>2009</v>
      </c>
      <c r="Q1427" s="164">
        <v>62.930999999999997</v>
      </c>
      <c r="R1427" s="164">
        <v>27.116</v>
      </c>
    </row>
    <row r="1428" spans="15:18">
      <c r="O1428" s="163" t="s">
        <v>328</v>
      </c>
      <c r="P1428" s="163">
        <v>2009</v>
      </c>
      <c r="Q1428" s="164">
        <v>43.945999999999998</v>
      </c>
      <c r="R1428" s="164">
        <v>39.326000000000001</v>
      </c>
    </row>
    <row r="1429" spans="15:18">
      <c r="O1429" s="163" t="s">
        <v>395</v>
      </c>
      <c r="P1429" s="163">
        <v>2009</v>
      </c>
      <c r="Q1429" s="164">
        <v>22.52</v>
      </c>
      <c r="R1429" s="164">
        <v>6.9390000000000001</v>
      </c>
    </row>
    <row r="1430" spans="15:18">
      <c r="O1430" s="163" t="s">
        <v>113</v>
      </c>
      <c r="P1430" s="163">
        <v>2009</v>
      </c>
      <c r="Q1430" s="164">
        <v>29.233000000000001</v>
      </c>
      <c r="R1430" s="164">
        <v>5.782</v>
      </c>
    </row>
    <row r="1431" spans="15:18">
      <c r="O1431" s="163" t="s">
        <v>114</v>
      </c>
      <c r="P1431" s="163">
        <v>2009</v>
      </c>
      <c r="Q1431" s="164">
        <v>10.391</v>
      </c>
      <c r="R1431" s="164">
        <v>3.637</v>
      </c>
    </row>
    <row r="1432" spans="15:18">
      <c r="O1432" s="163" t="s">
        <v>296</v>
      </c>
      <c r="P1432" s="163">
        <v>2009</v>
      </c>
      <c r="Q1432" s="164">
        <v>536.91</v>
      </c>
      <c r="R1432" s="164">
        <v>166.322</v>
      </c>
    </row>
    <row r="1433" spans="15:18">
      <c r="O1433" s="163" t="s">
        <v>116</v>
      </c>
      <c r="P1433" s="163">
        <v>2009</v>
      </c>
      <c r="Q1433" s="164">
        <v>3.2490000000000001</v>
      </c>
      <c r="R1433" s="164">
        <v>1.419</v>
      </c>
    </row>
    <row r="1434" spans="15:18">
      <c r="O1434" s="163" t="s">
        <v>117</v>
      </c>
      <c r="P1434" s="163">
        <v>2009</v>
      </c>
      <c r="Q1434" s="164">
        <v>21.988</v>
      </c>
      <c r="R1434" s="164">
        <v>6.5880000000000001</v>
      </c>
    </row>
    <row r="1435" spans="15:18">
      <c r="O1435" s="163" t="s">
        <v>332</v>
      </c>
      <c r="P1435" s="163">
        <v>2009</v>
      </c>
      <c r="Q1435" s="164">
        <v>11.090999999999999</v>
      </c>
      <c r="R1435" s="164">
        <v>6.4390000000000001</v>
      </c>
    </row>
    <row r="1436" spans="15:18">
      <c r="O1436" s="163" t="s">
        <v>120</v>
      </c>
      <c r="P1436" s="163">
        <v>2009</v>
      </c>
      <c r="Q1436" s="164">
        <v>9.2509999999999994</v>
      </c>
      <c r="R1436" s="164">
        <v>2.1389999999999998</v>
      </c>
    </row>
    <row r="1437" spans="15:18">
      <c r="O1437" s="163" t="s">
        <v>121</v>
      </c>
      <c r="P1437" s="163">
        <v>2009</v>
      </c>
      <c r="Q1437" s="164">
        <v>18.734000000000002</v>
      </c>
      <c r="R1437" s="164">
        <v>7.5170000000000003</v>
      </c>
    </row>
    <row r="1438" spans="15:18">
      <c r="O1438" s="163" t="s">
        <v>122</v>
      </c>
      <c r="P1438" s="163">
        <v>2009</v>
      </c>
      <c r="Q1438" s="164">
        <v>1733.9359999999999</v>
      </c>
      <c r="R1438" s="164">
        <v>906.73199999999997</v>
      </c>
    </row>
    <row r="1439" spans="15:18">
      <c r="O1439" s="163" t="s">
        <v>124</v>
      </c>
      <c r="P1439" s="163">
        <v>2009</v>
      </c>
      <c r="Q1439" s="164">
        <v>13.007</v>
      </c>
      <c r="R1439" s="164">
        <v>3.2690000000000001</v>
      </c>
    </row>
    <row r="1440" spans="15:18">
      <c r="O1440" s="163" t="s">
        <v>129</v>
      </c>
      <c r="P1440" s="163">
        <v>2009</v>
      </c>
      <c r="Q1440" s="164">
        <v>16.515000000000001</v>
      </c>
      <c r="R1440" s="164">
        <v>3.2469999999999999</v>
      </c>
    </row>
    <row r="1441" spans="15:18">
      <c r="O1441" s="163" t="s">
        <v>130</v>
      </c>
      <c r="P1441" s="163">
        <v>2009</v>
      </c>
      <c r="Q1441" s="164">
        <v>8.2550000000000008</v>
      </c>
      <c r="R1441" s="164">
        <v>2.7349999999999999</v>
      </c>
    </row>
    <row r="1442" spans="15:18">
      <c r="O1442" s="163" t="s">
        <v>132</v>
      </c>
      <c r="P1442" s="163">
        <v>2009</v>
      </c>
      <c r="Q1442" s="164">
        <v>200.60900000000001</v>
      </c>
      <c r="R1442" s="164">
        <v>72.869</v>
      </c>
    </row>
    <row r="1443" spans="15:18">
      <c r="O1443" s="163" t="s">
        <v>133</v>
      </c>
      <c r="P1443" s="163">
        <v>2009</v>
      </c>
      <c r="Q1443" s="164">
        <v>20.87</v>
      </c>
      <c r="R1443" s="164">
        <v>8.4510000000000005</v>
      </c>
    </row>
    <row r="1444" spans="15:18">
      <c r="O1444" s="163" t="s">
        <v>135</v>
      </c>
      <c r="P1444" s="163">
        <v>2009</v>
      </c>
      <c r="Q1444" s="164">
        <v>0</v>
      </c>
      <c r="R1444" s="164">
        <v>0</v>
      </c>
    </row>
    <row r="1445" spans="15:18">
      <c r="O1445" s="163" t="s">
        <v>136</v>
      </c>
      <c r="P1445" s="163">
        <v>2009</v>
      </c>
      <c r="Q1445" s="164">
        <v>17.338999999999999</v>
      </c>
      <c r="R1445" s="164">
        <v>8.5340000000000007</v>
      </c>
    </row>
    <row r="1446" spans="15:18">
      <c r="O1446" s="163" t="s">
        <v>336</v>
      </c>
      <c r="P1446" s="163">
        <v>2009</v>
      </c>
      <c r="Q1446" s="164">
        <v>0</v>
      </c>
      <c r="R1446" s="164">
        <v>0</v>
      </c>
    </row>
    <row r="1447" spans="15:18">
      <c r="O1447" s="163" t="s">
        <v>318</v>
      </c>
      <c r="P1447" s="163">
        <v>2009</v>
      </c>
      <c r="Q1447" s="164">
        <v>51.201000000000001</v>
      </c>
      <c r="R1447" s="164">
        <v>9.6389999999999993</v>
      </c>
    </row>
    <row r="1448" spans="15:18">
      <c r="O1448" s="163" t="s">
        <v>297</v>
      </c>
      <c r="P1448" s="163">
        <v>2009</v>
      </c>
      <c r="Q1448" s="164">
        <v>753.62400000000002</v>
      </c>
      <c r="R1448" s="164">
        <v>717.995</v>
      </c>
    </row>
    <row r="1449" spans="15:18">
      <c r="O1449" s="163" t="s">
        <v>137</v>
      </c>
      <c r="P1449" s="163">
        <v>2009</v>
      </c>
      <c r="Q1449" s="164">
        <v>135.50899999999999</v>
      </c>
      <c r="R1449" s="164">
        <v>120.38500000000001</v>
      </c>
    </row>
    <row r="1450" spans="15:18">
      <c r="O1450" s="163" t="s">
        <v>324</v>
      </c>
      <c r="P1450" s="163">
        <v>2009</v>
      </c>
      <c r="Q1450" s="164">
        <v>22.795000000000002</v>
      </c>
      <c r="R1450" s="164">
        <v>6.9340000000000002</v>
      </c>
    </row>
    <row r="1451" spans="15:18">
      <c r="O1451" s="163" t="s">
        <v>138</v>
      </c>
      <c r="P1451" s="163">
        <v>2009</v>
      </c>
      <c r="Q1451" s="164">
        <v>12.337</v>
      </c>
      <c r="R1451" s="164">
        <v>4.0430000000000001</v>
      </c>
    </row>
    <row r="1452" spans="15:18">
      <c r="O1452" s="163" t="s">
        <v>293</v>
      </c>
      <c r="P1452" s="163">
        <v>2009</v>
      </c>
      <c r="Q1452" s="164">
        <v>757.33</v>
      </c>
      <c r="R1452" s="164">
        <v>147.458</v>
      </c>
    </row>
    <row r="1453" spans="15:18">
      <c r="O1453" s="163" t="s">
        <v>338</v>
      </c>
      <c r="P1453" s="163">
        <v>2009</v>
      </c>
      <c r="Q1453" s="164">
        <v>0</v>
      </c>
      <c r="R1453" s="164">
        <v>0</v>
      </c>
    </row>
    <row r="1454" spans="15:18">
      <c r="O1454" s="163" t="s">
        <v>139</v>
      </c>
      <c r="P1454" s="163">
        <v>2009</v>
      </c>
      <c r="Q1454" s="164">
        <v>300.666</v>
      </c>
      <c r="R1454" s="164">
        <v>314.29399999999998</v>
      </c>
    </row>
    <row r="1455" spans="15:18">
      <c r="O1455" s="163" t="s">
        <v>142</v>
      </c>
      <c r="P1455" s="163">
        <v>2009</v>
      </c>
      <c r="Q1455" s="164">
        <v>131.98699999999999</v>
      </c>
      <c r="R1455" s="164">
        <v>39.277999999999999</v>
      </c>
    </row>
    <row r="1456" spans="15:18">
      <c r="O1456" s="163" t="s">
        <v>291</v>
      </c>
      <c r="P1456" s="163">
        <v>2009</v>
      </c>
      <c r="Q1456" s="164">
        <v>719.06</v>
      </c>
      <c r="R1456" s="164">
        <v>127.46899999999999</v>
      </c>
    </row>
    <row r="1457" spans="15:18">
      <c r="O1457" s="163" t="s">
        <v>337</v>
      </c>
      <c r="P1457" s="163">
        <v>2009</v>
      </c>
      <c r="Q1457" s="164">
        <v>0.26700000000000002</v>
      </c>
      <c r="R1457" s="164">
        <v>0.17399999999999999</v>
      </c>
    </row>
    <row r="1458" spans="15:18">
      <c r="O1458" s="163" t="s">
        <v>325</v>
      </c>
      <c r="P1458" s="163">
        <v>2009</v>
      </c>
      <c r="Q1458" s="164">
        <v>51.847999999999999</v>
      </c>
      <c r="R1458" s="164">
        <v>21.353999999999999</v>
      </c>
    </row>
    <row r="1459" spans="15:18">
      <c r="O1459" s="163" t="s">
        <v>143</v>
      </c>
      <c r="P1459" s="163">
        <v>2009</v>
      </c>
      <c r="Q1459" s="164">
        <v>13.778</v>
      </c>
      <c r="R1459" s="164">
        <v>6.0389999999999997</v>
      </c>
    </row>
    <row r="1460" spans="15:18">
      <c r="O1460" s="163" t="s">
        <v>145</v>
      </c>
      <c r="P1460" s="163">
        <v>2009</v>
      </c>
      <c r="Q1460" s="164">
        <v>40.026000000000003</v>
      </c>
      <c r="R1460" s="164">
        <v>9.8580000000000005</v>
      </c>
    </row>
    <row r="1461" spans="15:18">
      <c r="O1461" s="163" t="s">
        <v>146</v>
      </c>
      <c r="P1461" s="163">
        <v>2009</v>
      </c>
      <c r="Q1461" s="164">
        <v>267.536</v>
      </c>
      <c r="R1461" s="164">
        <v>96.474000000000004</v>
      </c>
    </row>
    <row r="1462" spans="15:18">
      <c r="O1462" s="163" t="s">
        <v>147</v>
      </c>
      <c r="P1462" s="163">
        <v>2009</v>
      </c>
      <c r="Q1462" s="164">
        <v>487.375</v>
      </c>
      <c r="R1462" s="164">
        <v>121.83199999999999</v>
      </c>
    </row>
    <row r="1463" spans="15:18">
      <c r="O1463" s="163" t="s">
        <v>290</v>
      </c>
      <c r="P1463" s="163">
        <v>2009</v>
      </c>
      <c r="Q1463" s="164">
        <v>782.50199999999995</v>
      </c>
      <c r="R1463" s="164">
        <v>369.61599999999999</v>
      </c>
    </row>
    <row r="1464" spans="15:18">
      <c r="O1464" s="163" t="s">
        <v>307</v>
      </c>
      <c r="P1464" s="163">
        <v>2009</v>
      </c>
      <c r="Q1464" s="164">
        <v>284.23500000000001</v>
      </c>
      <c r="R1464" s="164">
        <v>199.63800000000001</v>
      </c>
    </row>
    <row r="1465" spans="15:18">
      <c r="O1465" s="163" t="s">
        <v>303</v>
      </c>
      <c r="P1465" s="163">
        <v>2009</v>
      </c>
      <c r="Q1465" s="164">
        <v>190.72</v>
      </c>
      <c r="R1465" s="164">
        <v>87.323999999999998</v>
      </c>
    </row>
    <row r="1466" spans="15:18">
      <c r="O1466" s="163" t="s">
        <v>302</v>
      </c>
      <c r="P1466" s="163">
        <v>2009</v>
      </c>
      <c r="Q1466" s="164">
        <v>345.16800000000001</v>
      </c>
      <c r="R1466" s="164">
        <v>115.17100000000001</v>
      </c>
    </row>
    <row r="1467" spans="15:18">
      <c r="O1467" s="163" t="s">
        <v>283</v>
      </c>
      <c r="P1467" s="163">
        <v>2009</v>
      </c>
      <c r="Q1467" s="164">
        <v>2961.27</v>
      </c>
      <c r="R1467" s="164">
        <v>870.06299999999999</v>
      </c>
    </row>
    <row r="1468" spans="15:18">
      <c r="O1468" s="163" t="s">
        <v>151</v>
      </c>
      <c r="P1468" s="163">
        <v>2009</v>
      </c>
      <c r="Q1468" s="164">
        <v>12.744</v>
      </c>
      <c r="R1468" s="164">
        <v>3.585</v>
      </c>
    </row>
    <row r="1469" spans="15:18">
      <c r="O1469" s="163" t="s">
        <v>396</v>
      </c>
      <c r="P1469" s="163">
        <v>2009</v>
      </c>
      <c r="Q1469" s="164">
        <v>1.1080000000000001</v>
      </c>
      <c r="R1469" s="164">
        <v>0.58099999999999996</v>
      </c>
    </row>
    <row r="1470" spans="15:18">
      <c r="O1470" s="163" t="s">
        <v>333</v>
      </c>
      <c r="P1470" s="163">
        <v>2009</v>
      </c>
      <c r="Q1470" s="164">
        <v>1.885</v>
      </c>
      <c r="R1470" s="164">
        <v>1.0489999999999999</v>
      </c>
    </row>
    <row r="1471" spans="15:18">
      <c r="O1471" s="163" t="s">
        <v>397</v>
      </c>
      <c r="P1471" s="163">
        <v>2009</v>
      </c>
      <c r="Q1471" s="164">
        <v>1.123</v>
      </c>
      <c r="R1471" s="164">
        <v>0.61</v>
      </c>
    </row>
    <row r="1472" spans="15:18">
      <c r="O1472" s="163" t="s">
        <v>152</v>
      </c>
      <c r="P1472" s="163">
        <v>2009</v>
      </c>
      <c r="Q1472" s="164">
        <v>1.0029999999999999</v>
      </c>
      <c r="R1472" s="164">
        <v>0.48199999999999998</v>
      </c>
    </row>
    <row r="1473" spans="15:18">
      <c r="O1473" s="163" t="s">
        <v>398</v>
      </c>
      <c r="P1473" s="163">
        <v>2009</v>
      </c>
      <c r="Q1473" s="164">
        <v>0.46800000000000003</v>
      </c>
      <c r="R1473" s="164">
        <v>0.161</v>
      </c>
    </row>
    <row r="1474" spans="15:18">
      <c r="O1474" s="163" t="s">
        <v>286</v>
      </c>
      <c r="P1474" s="163">
        <v>2009</v>
      </c>
      <c r="Q1474" s="164">
        <v>1171.712</v>
      </c>
      <c r="R1474" s="164">
        <v>405.82100000000003</v>
      </c>
    </row>
    <row r="1475" spans="15:18">
      <c r="O1475" s="163" t="s">
        <v>156</v>
      </c>
      <c r="P1475" s="163">
        <v>2009</v>
      </c>
      <c r="Q1475" s="164">
        <v>27.097999999999999</v>
      </c>
      <c r="R1475" s="164">
        <v>9.9420000000000002</v>
      </c>
    </row>
    <row r="1476" spans="15:18">
      <c r="O1476" s="163" t="s">
        <v>399</v>
      </c>
      <c r="P1476" s="163">
        <v>2009</v>
      </c>
      <c r="Q1476" s="164">
        <v>89.168000000000006</v>
      </c>
      <c r="R1476" s="164">
        <v>29.768999999999998</v>
      </c>
    </row>
    <row r="1477" spans="15:18">
      <c r="O1477" s="163" t="s">
        <v>159</v>
      </c>
      <c r="P1477" s="163">
        <v>2009</v>
      </c>
      <c r="Q1477" s="164">
        <v>1.7150000000000001</v>
      </c>
      <c r="R1477" s="164">
        <v>1.0720000000000001</v>
      </c>
    </row>
    <row r="1478" spans="15:18">
      <c r="O1478" s="163" t="s">
        <v>160</v>
      </c>
      <c r="P1478" s="163">
        <v>2009</v>
      </c>
      <c r="Q1478" s="164">
        <v>7.3520000000000003</v>
      </c>
      <c r="R1478" s="164">
        <v>2.0190000000000001</v>
      </c>
    </row>
    <row r="1479" spans="15:18">
      <c r="O1479" s="163" t="s">
        <v>161</v>
      </c>
      <c r="P1479" s="163">
        <v>2009</v>
      </c>
      <c r="Q1479" s="164">
        <v>316.37299999999999</v>
      </c>
      <c r="R1479" s="164">
        <v>153.12200000000001</v>
      </c>
    </row>
    <row r="1480" spans="15:18">
      <c r="O1480" s="163" t="s">
        <v>315</v>
      </c>
      <c r="P1480" s="163">
        <v>2009</v>
      </c>
      <c r="Q1480" s="164">
        <v>125.68600000000001</v>
      </c>
      <c r="R1480" s="164">
        <v>75.001999999999995</v>
      </c>
    </row>
    <row r="1481" spans="15:18">
      <c r="O1481" s="163" t="s">
        <v>323</v>
      </c>
      <c r="P1481" s="163">
        <v>2009</v>
      </c>
      <c r="Q1481" s="164">
        <v>57.432000000000002</v>
      </c>
      <c r="R1481" s="164">
        <v>39.113999999999997</v>
      </c>
    </row>
    <row r="1482" spans="15:18">
      <c r="O1482" s="163" t="s">
        <v>162</v>
      </c>
      <c r="P1482" s="163">
        <v>2009</v>
      </c>
      <c r="Q1482" s="164">
        <v>0.872</v>
      </c>
      <c r="R1482" s="164">
        <v>0.48499999999999999</v>
      </c>
    </row>
    <row r="1483" spans="15:18">
      <c r="O1483" s="163" t="s">
        <v>164</v>
      </c>
      <c r="P1483" s="163">
        <v>2009</v>
      </c>
      <c r="Q1483" s="164">
        <v>595.80600000000004</v>
      </c>
      <c r="R1483" s="164">
        <v>291.358</v>
      </c>
    </row>
    <row r="1484" spans="15:18">
      <c r="O1484" s="163" t="s">
        <v>292</v>
      </c>
      <c r="P1484" s="163">
        <v>2009</v>
      </c>
      <c r="Q1484" s="164">
        <v>1536.548</v>
      </c>
      <c r="R1484" s="164">
        <v>1219.7429999999999</v>
      </c>
    </row>
    <row r="1485" spans="15:18">
      <c r="O1485" s="163" t="s">
        <v>166</v>
      </c>
      <c r="P1485" s="163">
        <v>2009</v>
      </c>
      <c r="Q1485" s="164">
        <v>144.779</v>
      </c>
      <c r="R1485" s="164">
        <v>30.785</v>
      </c>
    </row>
    <row r="1486" spans="15:18">
      <c r="O1486" s="163" t="s">
        <v>288</v>
      </c>
      <c r="P1486" s="163">
        <v>2009</v>
      </c>
      <c r="Q1486" s="164">
        <v>146.57599999999999</v>
      </c>
      <c r="R1486" s="164">
        <v>34.619</v>
      </c>
    </row>
    <row r="1487" spans="15:18">
      <c r="O1487" s="163" t="s">
        <v>167</v>
      </c>
      <c r="P1487" s="163">
        <v>2009</v>
      </c>
      <c r="Q1487" s="164">
        <v>7.1509999999999998</v>
      </c>
      <c r="R1487" s="164">
        <v>2.1</v>
      </c>
    </row>
    <row r="1488" spans="15:18">
      <c r="O1488" s="163" t="s">
        <v>168</v>
      </c>
      <c r="P1488" s="163">
        <v>2009</v>
      </c>
      <c r="Q1488" s="164">
        <v>7.6269999999999998</v>
      </c>
      <c r="R1488" s="164">
        <v>2.8639999999999999</v>
      </c>
    </row>
    <row r="1489" spans="15:18">
      <c r="O1489" s="163" t="s">
        <v>310</v>
      </c>
      <c r="P1489" s="163">
        <v>2009</v>
      </c>
      <c r="Q1489" s="164">
        <v>379.56700000000001</v>
      </c>
      <c r="R1489" s="164">
        <v>397.09</v>
      </c>
    </row>
    <row r="1490" spans="15:18">
      <c r="O1490" s="163" t="s">
        <v>170</v>
      </c>
      <c r="P1490" s="163">
        <v>2009</v>
      </c>
      <c r="Q1490" s="164">
        <v>411.81200000000001</v>
      </c>
      <c r="R1490" s="164">
        <v>441.88600000000002</v>
      </c>
    </row>
    <row r="1491" spans="15:18">
      <c r="O1491" s="163" t="s">
        <v>400</v>
      </c>
      <c r="P1491" s="163">
        <v>2009</v>
      </c>
      <c r="Q1491" s="164">
        <v>0</v>
      </c>
      <c r="R1491" s="164">
        <v>0</v>
      </c>
    </row>
    <row r="1492" spans="15:18">
      <c r="O1492" s="163" t="s">
        <v>172</v>
      </c>
      <c r="P1492" s="163">
        <v>2009</v>
      </c>
      <c r="Q1492" s="164">
        <v>15.113</v>
      </c>
      <c r="R1492" s="164">
        <v>2.9870000000000001</v>
      </c>
    </row>
    <row r="1493" spans="15:18">
      <c r="O1493" s="163" t="s">
        <v>401</v>
      </c>
      <c r="P1493" s="163">
        <v>2009</v>
      </c>
      <c r="Q1493" s="164">
        <v>87.341999999999999</v>
      </c>
      <c r="R1493" s="164">
        <v>17.998999999999999</v>
      </c>
    </row>
    <row r="1494" spans="15:18">
      <c r="O1494" s="163" t="s">
        <v>173</v>
      </c>
      <c r="P1494" s="163">
        <v>2009</v>
      </c>
      <c r="Q1494" s="164">
        <v>789.70899999999995</v>
      </c>
      <c r="R1494" s="164">
        <v>194.87</v>
      </c>
    </row>
    <row r="1495" spans="15:18">
      <c r="O1495" s="163" t="s">
        <v>174</v>
      </c>
      <c r="P1495" s="163">
        <v>2009</v>
      </c>
      <c r="Q1495" s="164">
        <v>7.556</v>
      </c>
      <c r="R1495" s="164">
        <v>2.3820000000000001</v>
      </c>
    </row>
    <row r="1496" spans="15:18">
      <c r="O1496" s="163" t="s">
        <v>334</v>
      </c>
      <c r="P1496" s="163">
        <v>2009</v>
      </c>
      <c r="Q1496" s="164">
        <v>0.502</v>
      </c>
      <c r="R1496" s="164">
        <v>0.26</v>
      </c>
    </row>
    <row r="1497" spans="15:18">
      <c r="O1497" s="163" t="s">
        <v>402</v>
      </c>
      <c r="P1497" s="163">
        <v>2009</v>
      </c>
      <c r="Q1497" s="164">
        <v>38.86</v>
      </c>
      <c r="R1497" s="164">
        <v>18.949000000000002</v>
      </c>
    </row>
    <row r="1498" spans="15:18">
      <c r="O1498" s="163" t="s">
        <v>175</v>
      </c>
      <c r="P1498" s="163">
        <v>2009</v>
      </c>
      <c r="Q1498" s="164">
        <v>106.349</v>
      </c>
      <c r="R1498" s="164">
        <v>39.317</v>
      </c>
    </row>
    <row r="1499" spans="15:18">
      <c r="O1499" s="163" t="s">
        <v>176</v>
      </c>
      <c r="P1499" s="163">
        <v>2009</v>
      </c>
      <c r="Q1499" s="164">
        <v>1101.921</v>
      </c>
      <c r="R1499" s="164">
        <v>517.68700000000001</v>
      </c>
    </row>
    <row r="1500" spans="15:18">
      <c r="O1500" s="163" t="s">
        <v>178</v>
      </c>
      <c r="P1500" s="163">
        <v>2009</v>
      </c>
      <c r="Q1500" s="164">
        <v>46.319000000000003</v>
      </c>
      <c r="R1500" s="164">
        <v>12.154999999999999</v>
      </c>
    </row>
    <row r="1501" spans="15:18">
      <c r="O1501" s="163" t="s">
        <v>179</v>
      </c>
      <c r="P1501" s="163">
        <v>2009</v>
      </c>
      <c r="Q1501" s="164">
        <v>48.966000000000001</v>
      </c>
      <c r="R1501" s="164">
        <v>12.622</v>
      </c>
    </row>
    <row r="1502" spans="15:18">
      <c r="O1502" s="163" t="s">
        <v>180</v>
      </c>
      <c r="P1502" s="163">
        <v>2009</v>
      </c>
      <c r="Q1502" s="164">
        <v>345.87200000000001</v>
      </c>
      <c r="R1502" s="164">
        <v>86.926000000000002</v>
      </c>
    </row>
    <row r="1503" spans="15:18">
      <c r="O1503" s="163" t="s">
        <v>182</v>
      </c>
      <c r="P1503" s="163">
        <v>2009</v>
      </c>
      <c r="Q1503" s="164">
        <v>476.41500000000002</v>
      </c>
      <c r="R1503" s="164">
        <v>200.161</v>
      </c>
    </row>
    <row r="1504" spans="15:18">
      <c r="O1504" s="163" t="s">
        <v>285</v>
      </c>
      <c r="P1504" s="163">
        <v>2009</v>
      </c>
      <c r="Q1504" s="164">
        <v>2231.9940000000001</v>
      </c>
      <c r="R1504" s="164">
        <v>2431.038</v>
      </c>
    </row>
    <row r="1505" spans="15:18">
      <c r="O1505" s="163" t="s">
        <v>403</v>
      </c>
      <c r="P1505" s="163">
        <v>2009</v>
      </c>
      <c r="Q1505" s="164">
        <v>14896.68</v>
      </c>
      <c r="R1505" s="164">
        <v>13263.040999999999</v>
      </c>
    </row>
    <row r="1506" spans="15:18">
      <c r="O1506" s="163" t="s">
        <v>184</v>
      </c>
      <c r="P1506" s="163">
        <v>2009</v>
      </c>
      <c r="Q1506" s="164">
        <v>51.307000000000002</v>
      </c>
      <c r="R1506" s="164">
        <v>21.123999999999999</v>
      </c>
    </row>
    <row r="1507" spans="15:18">
      <c r="O1507" s="163" t="s">
        <v>298</v>
      </c>
      <c r="P1507" s="163">
        <v>2009</v>
      </c>
      <c r="Q1507" s="164">
        <v>110.173</v>
      </c>
      <c r="R1507" s="164">
        <v>19.808</v>
      </c>
    </row>
    <row r="1508" spans="15:18">
      <c r="O1508" s="163" t="s">
        <v>186</v>
      </c>
      <c r="P1508" s="163">
        <v>2009</v>
      </c>
      <c r="Q1508" s="164">
        <v>0.68600000000000005</v>
      </c>
      <c r="R1508" s="164">
        <v>0.495</v>
      </c>
    </row>
    <row r="1509" spans="15:18">
      <c r="O1509" s="163" t="s">
        <v>295</v>
      </c>
      <c r="P1509" s="163">
        <v>2009</v>
      </c>
      <c r="Q1509" s="164">
        <v>487.529</v>
      </c>
      <c r="R1509" s="164">
        <v>177.18899999999999</v>
      </c>
    </row>
    <row r="1510" spans="15:18">
      <c r="O1510" s="163" t="s">
        <v>187</v>
      </c>
      <c r="P1510" s="163">
        <v>2009</v>
      </c>
      <c r="Q1510" s="164">
        <v>366.46300000000002</v>
      </c>
      <c r="R1510" s="164">
        <v>73.557000000000002</v>
      </c>
    </row>
    <row r="1511" spans="15:18">
      <c r="O1511" s="163" t="s">
        <v>404</v>
      </c>
      <c r="P1511" s="163">
        <v>2009</v>
      </c>
      <c r="Q1511" s="164">
        <v>83053.919999999998</v>
      </c>
      <c r="R1511" s="164">
        <v>50510.637000000002</v>
      </c>
    </row>
    <row r="1512" spans="15:18">
      <c r="O1512" s="163" t="s">
        <v>317</v>
      </c>
      <c r="P1512" s="163">
        <v>2009</v>
      </c>
      <c r="Q1512" s="164">
        <v>99.897999999999996</v>
      </c>
      <c r="R1512" s="164">
        <v>19.347000000000001</v>
      </c>
    </row>
    <row r="1513" spans="15:18">
      <c r="O1513" s="163" t="s">
        <v>188</v>
      </c>
      <c r="P1513" s="163">
        <v>2009</v>
      </c>
      <c r="Q1513" s="164">
        <v>41.350999999999999</v>
      </c>
      <c r="R1513" s="164">
        <v>11.467000000000001</v>
      </c>
    </row>
    <row r="1514" spans="15:18">
      <c r="O1514" s="163" t="s">
        <v>189</v>
      </c>
      <c r="P1514" s="163">
        <v>2009</v>
      </c>
      <c r="Q1514" s="164">
        <v>17.427</v>
      </c>
      <c r="R1514" s="164">
        <v>4.6710000000000003</v>
      </c>
    </row>
    <row r="1515" spans="15:18">
      <c r="O1515" s="163" t="s">
        <v>2</v>
      </c>
      <c r="P1515" s="163">
        <v>2010</v>
      </c>
      <c r="Q1515" s="164">
        <v>46.496000000000002</v>
      </c>
      <c r="R1515" s="164">
        <v>10.243</v>
      </c>
    </row>
    <row r="1516" spans="15:18">
      <c r="O1516" s="163" t="s">
        <v>7</v>
      </c>
      <c r="P1516" s="163">
        <v>2010</v>
      </c>
      <c r="Q1516" s="164">
        <v>27.306999999999999</v>
      </c>
      <c r="R1516" s="164">
        <v>10.736000000000001</v>
      </c>
    </row>
    <row r="1517" spans="15:18">
      <c r="O1517" s="163" t="s">
        <v>8</v>
      </c>
      <c r="P1517" s="163">
        <v>2010</v>
      </c>
      <c r="Q1517" s="164">
        <v>463.065</v>
      </c>
      <c r="R1517" s="164">
        <v>116.512</v>
      </c>
    </row>
    <row r="1518" spans="15:18">
      <c r="O1518" s="163" t="s">
        <v>316</v>
      </c>
      <c r="P1518" s="163">
        <v>2010</v>
      </c>
      <c r="Q1518" s="164">
        <v>137.76400000000001</v>
      </c>
      <c r="R1518" s="164">
        <v>50.371000000000002</v>
      </c>
    </row>
    <row r="1519" spans="15:18">
      <c r="O1519" s="163" t="s">
        <v>381</v>
      </c>
      <c r="P1519" s="163">
        <v>2010</v>
      </c>
      <c r="Q1519" s="164">
        <v>1.794</v>
      </c>
      <c r="R1519" s="164">
        <v>1.012</v>
      </c>
    </row>
    <row r="1520" spans="15:18">
      <c r="O1520" s="163" t="s">
        <v>14</v>
      </c>
      <c r="P1520" s="163">
        <v>2010</v>
      </c>
      <c r="Q1520" s="164">
        <v>0</v>
      </c>
      <c r="R1520" s="164">
        <v>293.69799999999998</v>
      </c>
    </row>
    <row r="1521" spans="15:18">
      <c r="O1521" s="163" t="s">
        <v>15</v>
      </c>
      <c r="P1521" s="163">
        <v>2010</v>
      </c>
      <c r="Q1521" s="164">
        <v>19.286000000000001</v>
      </c>
      <c r="R1521" s="164">
        <v>5.9180000000000001</v>
      </c>
    </row>
    <row r="1522" spans="15:18">
      <c r="O1522" s="163" t="s">
        <v>18</v>
      </c>
      <c r="P1522" s="163">
        <v>2010</v>
      </c>
      <c r="Q1522" s="164">
        <v>910.57299999999998</v>
      </c>
      <c r="R1522" s="164">
        <v>797.00099999999998</v>
      </c>
    </row>
    <row r="1523" spans="15:18">
      <c r="O1523" s="163" t="s">
        <v>306</v>
      </c>
      <c r="P1523" s="163">
        <v>2010</v>
      </c>
      <c r="Q1523" s="164">
        <v>358.464</v>
      </c>
      <c r="R1523" s="164">
        <v>335.36399999999998</v>
      </c>
    </row>
    <row r="1524" spans="15:18">
      <c r="O1524" s="163" t="s">
        <v>21</v>
      </c>
      <c r="P1524" s="163">
        <v>2010</v>
      </c>
      <c r="Q1524" s="164">
        <v>144.41900000000001</v>
      </c>
      <c r="R1524" s="164">
        <v>28.31</v>
      </c>
    </row>
    <row r="1525" spans="15:18">
      <c r="O1525" s="163" t="s">
        <v>382</v>
      </c>
      <c r="P1525" s="163">
        <v>2010</v>
      </c>
      <c r="Q1525" s="164">
        <v>8.2669999999999995</v>
      </c>
      <c r="R1525" s="164">
        <v>7.617</v>
      </c>
    </row>
    <row r="1526" spans="15:18">
      <c r="O1526" s="163" t="s">
        <v>319</v>
      </c>
      <c r="P1526" s="163">
        <v>2010</v>
      </c>
      <c r="Q1526" s="164">
        <v>50.752000000000002</v>
      </c>
      <c r="R1526" s="164">
        <v>20.928000000000001</v>
      </c>
    </row>
    <row r="1527" spans="15:18">
      <c r="O1527" s="163" t="s">
        <v>23</v>
      </c>
      <c r="P1527" s="163">
        <v>2010</v>
      </c>
      <c r="Q1527" s="164">
        <v>371.65899999999999</v>
      </c>
      <c r="R1527" s="164">
        <v>80.897999999999996</v>
      </c>
    </row>
    <row r="1528" spans="15:18">
      <c r="O1528" s="163" t="s">
        <v>24</v>
      </c>
      <c r="P1528" s="163">
        <v>2010</v>
      </c>
      <c r="Q1528" s="164">
        <v>4.3</v>
      </c>
      <c r="R1528" s="164">
        <v>4.0330000000000004</v>
      </c>
    </row>
    <row r="1529" spans="15:18">
      <c r="O1529" s="163" t="s">
        <v>27</v>
      </c>
      <c r="P1529" s="163">
        <v>2010</v>
      </c>
      <c r="Q1529" s="164">
        <v>149.023</v>
      </c>
      <c r="R1529" s="164">
        <v>42.933999999999997</v>
      </c>
    </row>
    <row r="1530" spans="15:18">
      <c r="O1530" s="163" t="s">
        <v>301</v>
      </c>
      <c r="P1530" s="163">
        <v>2010</v>
      </c>
      <c r="Q1530" s="164">
        <v>445.15699999999998</v>
      </c>
      <c r="R1530" s="164">
        <v>412.18200000000002</v>
      </c>
    </row>
    <row r="1531" spans="15:18">
      <c r="O1531" s="163" t="s">
        <v>29</v>
      </c>
      <c r="P1531" s="163">
        <v>2010</v>
      </c>
      <c r="Q1531" s="164">
        <v>2.5329999999999999</v>
      </c>
      <c r="R1531" s="164">
        <v>1.266</v>
      </c>
    </row>
    <row r="1532" spans="15:18">
      <c r="O1532" s="163" t="s">
        <v>32</v>
      </c>
      <c r="P1532" s="163">
        <v>2010</v>
      </c>
      <c r="Q1532" s="164">
        <v>15.563000000000001</v>
      </c>
      <c r="R1532" s="164">
        <v>5.2329999999999997</v>
      </c>
    </row>
    <row r="1533" spans="15:18">
      <c r="O1533" s="163" t="s">
        <v>34</v>
      </c>
      <c r="P1533" s="163">
        <v>2010</v>
      </c>
      <c r="Q1533" s="164">
        <v>4.6710000000000003</v>
      </c>
      <c r="R1533" s="164">
        <v>1.288</v>
      </c>
    </row>
    <row r="1534" spans="15:18">
      <c r="O1534" s="163" t="s">
        <v>35</v>
      </c>
      <c r="P1534" s="163">
        <v>2010</v>
      </c>
      <c r="Q1534" s="164">
        <v>53.616</v>
      </c>
      <c r="R1534" s="164">
        <v>11.954000000000001</v>
      </c>
    </row>
    <row r="1535" spans="15:18">
      <c r="O1535" s="163" t="s">
        <v>383</v>
      </c>
      <c r="P1535" s="163">
        <v>2010</v>
      </c>
      <c r="Q1535" s="164">
        <v>35.17</v>
      </c>
      <c r="R1535" s="164">
        <v>12.750999999999999</v>
      </c>
    </row>
    <row r="1536" spans="15:18">
      <c r="O1536" s="163" t="s">
        <v>38</v>
      </c>
      <c r="P1536" s="163">
        <v>2010</v>
      </c>
      <c r="Q1536" s="164">
        <v>26.289000000000001</v>
      </c>
      <c r="R1536" s="164">
        <v>12.117000000000001</v>
      </c>
    </row>
    <row r="1537" spans="15:18">
      <c r="O1537" s="163" t="s">
        <v>40</v>
      </c>
      <c r="P1537" s="163">
        <v>2010</v>
      </c>
      <c r="Q1537" s="164">
        <v>2741.4090000000001</v>
      </c>
      <c r="R1537" s="164">
        <v>1096.7539999999999</v>
      </c>
    </row>
    <row r="1538" spans="15:18">
      <c r="O1538" s="163" t="s">
        <v>384</v>
      </c>
      <c r="P1538" s="163">
        <v>2010</v>
      </c>
      <c r="Q1538" s="164">
        <v>28.295000000000002</v>
      </c>
      <c r="R1538" s="164">
        <v>9.85</v>
      </c>
    </row>
    <row r="1539" spans="15:18">
      <c r="O1539" s="163" t="s">
        <v>309</v>
      </c>
      <c r="P1539" s="163">
        <v>2010</v>
      </c>
      <c r="Q1539" s="164">
        <v>110.089</v>
      </c>
      <c r="R1539" s="164">
        <v>33.722000000000001</v>
      </c>
    </row>
    <row r="1540" spans="15:18">
      <c r="O1540" s="163" t="s">
        <v>42</v>
      </c>
      <c r="P1540" s="163">
        <v>2010</v>
      </c>
      <c r="Q1540" s="164">
        <v>22.277000000000001</v>
      </c>
      <c r="R1540" s="164">
        <v>7.1319999999999997</v>
      </c>
    </row>
    <row r="1541" spans="15:18">
      <c r="O1541" s="163" t="s">
        <v>43</v>
      </c>
      <c r="P1541" s="163">
        <v>2010</v>
      </c>
      <c r="Q1541" s="164">
        <v>6.6959999999999997</v>
      </c>
      <c r="R1541" s="164">
        <v>1.3919999999999999</v>
      </c>
    </row>
    <row r="1542" spans="15:18">
      <c r="O1542" s="163" t="s">
        <v>44</v>
      </c>
      <c r="P1542" s="163">
        <v>2010</v>
      </c>
      <c r="Q1542" s="164">
        <v>36.1</v>
      </c>
      <c r="R1542" s="164">
        <v>8.6929999999999996</v>
      </c>
    </row>
    <row r="1543" spans="15:18">
      <c r="O1543" s="163" t="s">
        <v>45</v>
      </c>
      <c r="P1543" s="163">
        <v>2010</v>
      </c>
      <c r="Q1543" s="164">
        <v>53.02</v>
      </c>
      <c r="R1543" s="164">
        <v>19.146999999999998</v>
      </c>
    </row>
    <row r="1544" spans="15:18">
      <c r="O1544" s="163" t="s">
        <v>48</v>
      </c>
      <c r="P1544" s="163">
        <v>2010</v>
      </c>
      <c r="Q1544" s="164">
        <v>1384.472</v>
      </c>
      <c r="R1544" s="164">
        <v>1240.0640000000001</v>
      </c>
    </row>
    <row r="1545" spans="15:18">
      <c r="O1545" s="163" t="s">
        <v>51</v>
      </c>
      <c r="P1545" s="163">
        <v>2010</v>
      </c>
      <c r="Q1545" s="164">
        <v>2.9279999999999999</v>
      </c>
      <c r="R1545" s="164">
        <v>1.2909999999999999</v>
      </c>
    </row>
    <row r="1546" spans="15:18">
      <c r="O1546" s="163" t="s">
        <v>54</v>
      </c>
      <c r="P1546" s="163">
        <v>2010</v>
      </c>
      <c r="Q1546" s="164">
        <v>3.92</v>
      </c>
      <c r="R1546" s="164">
        <v>1.895</v>
      </c>
    </row>
    <row r="1547" spans="15:18">
      <c r="O1547" s="163" t="s">
        <v>55</v>
      </c>
      <c r="P1547" s="163">
        <v>2010</v>
      </c>
      <c r="Q1547" s="164">
        <v>22.885000000000002</v>
      </c>
      <c r="R1547" s="164">
        <v>8.4250000000000007</v>
      </c>
    </row>
    <row r="1548" spans="15:18">
      <c r="O1548" s="163" t="s">
        <v>56</v>
      </c>
      <c r="P1548" s="163">
        <v>2010</v>
      </c>
      <c r="Q1548" s="164">
        <v>329.59699999999998</v>
      </c>
      <c r="R1548" s="164">
        <v>147.66800000000001</v>
      </c>
    </row>
    <row r="1549" spans="15:18">
      <c r="O1549" s="163" t="s">
        <v>58</v>
      </c>
      <c r="P1549" s="163">
        <v>2010</v>
      </c>
      <c r="Q1549" s="164">
        <v>12347.599</v>
      </c>
      <c r="R1549" s="164">
        <v>3839.2840000000001</v>
      </c>
    </row>
    <row r="1550" spans="15:18">
      <c r="O1550" s="163" t="s">
        <v>60</v>
      </c>
      <c r="P1550" s="163">
        <v>2010</v>
      </c>
      <c r="Q1550" s="164">
        <v>500.53</v>
      </c>
      <c r="R1550" s="164">
        <v>182.893</v>
      </c>
    </row>
    <row r="1551" spans="15:18">
      <c r="O1551" s="163" t="s">
        <v>61</v>
      </c>
      <c r="P1551" s="163">
        <v>2010</v>
      </c>
      <c r="Q1551" s="164">
        <v>0.94099999999999995</v>
      </c>
      <c r="R1551" s="164">
        <v>0.41199999999999998</v>
      </c>
    </row>
    <row r="1552" spans="15:18">
      <c r="O1552" s="163" t="s">
        <v>385</v>
      </c>
      <c r="P1552" s="163">
        <v>2010</v>
      </c>
      <c r="Q1552" s="164">
        <v>42.591999999999999</v>
      </c>
      <c r="R1552" s="164">
        <v>15.669</v>
      </c>
    </row>
    <row r="1553" spans="15:18">
      <c r="O1553" s="163" t="s">
        <v>386</v>
      </c>
      <c r="P1553" s="163">
        <v>2010</v>
      </c>
      <c r="Q1553" s="164">
        <v>22.751000000000001</v>
      </c>
      <c r="R1553" s="164">
        <v>7.8529999999999998</v>
      </c>
    </row>
    <row r="1554" spans="15:18">
      <c r="O1554" s="163" t="s">
        <v>335</v>
      </c>
      <c r="P1554" s="163">
        <v>2010</v>
      </c>
      <c r="Q1554" s="164">
        <v>0</v>
      </c>
      <c r="R1554" s="164">
        <v>0</v>
      </c>
    </row>
    <row r="1555" spans="15:18">
      <c r="O1555" s="163" t="s">
        <v>63</v>
      </c>
      <c r="P1555" s="163">
        <v>2010</v>
      </c>
      <c r="Q1555" s="164">
        <v>57.542999999999999</v>
      </c>
      <c r="R1555" s="164">
        <v>25.018000000000001</v>
      </c>
    </row>
    <row r="1556" spans="15:18">
      <c r="O1556" s="163" t="s">
        <v>387</v>
      </c>
      <c r="P1556" s="163">
        <v>2010</v>
      </c>
      <c r="Q1556" s="164">
        <v>54.884999999999998</v>
      </c>
      <c r="R1556" s="164">
        <v>19.064</v>
      </c>
    </row>
    <row r="1557" spans="15:18">
      <c r="O1557" s="163" t="s">
        <v>320</v>
      </c>
      <c r="P1557" s="163">
        <v>2010</v>
      </c>
      <c r="Q1557" s="164">
        <v>88.305999999999997</v>
      </c>
      <c r="R1557" s="164">
        <v>46.493000000000002</v>
      </c>
    </row>
    <row r="1558" spans="15:18">
      <c r="O1558" s="163" t="s">
        <v>314</v>
      </c>
      <c r="P1558" s="163">
        <v>2010</v>
      </c>
      <c r="Q1558" s="164">
        <v>206.35400000000001</v>
      </c>
      <c r="R1558" s="164">
        <v>55.436999999999998</v>
      </c>
    </row>
    <row r="1559" spans="15:18">
      <c r="O1559" s="163" t="s">
        <v>330</v>
      </c>
      <c r="P1559" s="163">
        <v>2010</v>
      </c>
      <c r="Q1559" s="164">
        <v>25.645</v>
      </c>
      <c r="R1559" s="164">
        <v>19.207000000000001</v>
      </c>
    </row>
    <row r="1560" spans="15:18">
      <c r="O1560" s="163" t="s">
        <v>300</v>
      </c>
      <c r="P1560" s="163">
        <v>2010</v>
      </c>
      <c r="Q1560" s="164">
        <v>294.44299999999998</v>
      </c>
      <c r="R1560" s="164">
        <v>153.34899999999999</v>
      </c>
    </row>
    <row r="1561" spans="15:18">
      <c r="O1561" s="163" t="s">
        <v>313</v>
      </c>
      <c r="P1561" s="163">
        <v>2010</v>
      </c>
      <c r="Q1561" s="164">
        <v>238.536</v>
      </c>
      <c r="R1561" s="164">
        <v>265.13400000000001</v>
      </c>
    </row>
    <row r="1562" spans="15:18">
      <c r="O1562" s="163" t="s">
        <v>64</v>
      </c>
      <c r="P1562" s="163">
        <v>2010</v>
      </c>
      <c r="Q1562" s="164">
        <v>2.2229999999999999</v>
      </c>
      <c r="R1562" s="164">
        <v>0.90600000000000003</v>
      </c>
    </row>
    <row r="1563" spans="15:18">
      <c r="O1563" s="163" t="s">
        <v>65</v>
      </c>
      <c r="P1563" s="163">
        <v>2010</v>
      </c>
      <c r="Q1563" s="164">
        <v>0.73799999999999999</v>
      </c>
      <c r="R1563" s="164">
        <v>0.442</v>
      </c>
    </row>
    <row r="1564" spans="15:18">
      <c r="O1564" s="163" t="s">
        <v>66</v>
      </c>
      <c r="P1564" s="163">
        <v>2010</v>
      </c>
      <c r="Q1564" s="164">
        <v>111.04900000000001</v>
      </c>
      <c r="R1564" s="164">
        <v>45.981000000000002</v>
      </c>
    </row>
    <row r="1565" spans="15:18">
      <c r="O1565" s="163" t="s">
        <v>68</v>
      </c>
      <c r="P1565" s="163">
        <v>2010</v>
      </c>
      <c r="Q1565" s="164">
        <v>139.67400000000001</v>
      </c>
      <c r="R1565" s="164">
        <v>49.036000000000001</v>
      </c>
    </row>
    <row r="1566" spans="15:18">
      <c r="O1566" s="163" t="s">
        <v>294</v>
      </c>
      <c r="P1566" s="163">
        <v>2010</v>
      </c>
      <c r="Q1566" s="164">
        <v>829.21</v>
      </c>
      <c r="R1566" s="164">
        <v>121.02200000000001</v>
      </c>
    </row>
    <row r="1567" spans="15:18">
      <c r="O1567" s="163" t="s">
        <v>329</v>
      </c>
      <c r="P1567" s="163">
        <v>2010</v>
      </c>
      <c r="Q1567" s="164">
        <v>45.000999999999998</v>
      </c>
      <c r="R1567" s="164">
        <v>18.341000000000001</v>
      </c>
    </row>
    <row r="1568" spans="15:18">
      <c r="O1568" s="163" t="s">
        <v>70</v>
      </c>
      <c r="P1568" s="163">
        <v>2010</v>
      </c>
      <c r="Q1568" s="164">
        <v>23.992000000000001</v>
      </c>
      <c r="R1568" s="164">
        <v>9.0139999999999993</v>
      </c>
    </row>
    <row r="1569" spans="15:18">
      <c r="O1569" s="163" t="s">
        <v>73</v>
      </c>
      <c r="P1569" s="163">
        <v>2010</v>
      </c>
      <c r="Q1569" s="164">
        <v>6.2190000000000003</v>
      </c>
      <c r="R1569" s="164">
        <v>1.0569999999999999</v>
      </c>
    </row>
    <row r="1570" spans="15:18">
      <c r="O1570" s="163" t="s">
        <v>322</v>
      </c>
      <c r="P1570" s="163">
        <v>2010</v>
      </c>
      <c r="Q1570" s="164">
        <v>28.902999999999999</v>
      </c>
      <c r="R1570" s="164">
        <v>13.8</v>
      </c>
    </row>
    <row r="1571" spans="15:18">
      <c r="O1571" s="163" t="s">
        <v>74</v>
      </c>
      <c r="P1571" s="163">
        <v>2010</v>
      </c>
      <c r="Q1571" s="164">
        <v>94.177000000000007</v>
      </c>
      <c r="R1571" s="164">
        <v>20.783999999999999</v>
      </c>
    </row>
    <row r="1572" spans="15:18">
      <c r="O1572" s="163" t="s">
        <v>388</v>
      </c>
      <c r="P1572" s="163">
        <v>2010</v>
      </c>
      <c r="Q1572" s="164">
        <v>14921.807000000001</v>
      </c>
      <c r="R1572" s="164">
        <v>13922.775</v>
      </c>
    </row>
    <row r="1573" spans="15:18">
      <c r="O1573" s="163" t="s">
        <v>75</v>
      </c>
      <c r="P1573" s="163">
        <v>2010</v>
      </c>
      <c r="Q1573" s="164">
        <v>17058.269</v>
      </c>
      <c r="R1573" s="164">
        <v>14919.227999999999</v>
      </c>
    </row>
    <row r="1574" spans="15:18">
      <c r="O1574" s="163" t="s">
        <v>331</v>
      </c>
      <c r="P1574" s="163">
        <v>2010</v>
      </c>
      <c r="Q1574" s="164">
        <v>6.1079999999999997</v>
      </c>
      <c r="R1574" s="164">
        <v>3.1150000000000002</v>
      </c>
    </row>
    <row r="1575" spans="15:18">
      <c r="O1575" s="163" t="s">
        <v>308</v>
      </c>
      <c r="P1575" s="163">
        <v>2010</v>
      </c>
      <c r="Q1575" s="164">
        <v>211.44900000000001</v>
      </c>
      <c r="R1575" s="164">
        <v>212.91300000000001</v>
      </c>
    </row>
    <row r="1576" spans="15:18">
      <c r="O1576" s="163" t="s">
        <v>287</v>
      </c>
      <c r="P1576" s="163">
        <v>2010</v>
      </c>
      <c r="Q1576" s="164">
        <v>2389.261</v>
      </c>
      <c r="R1576" s="164">
        <v>2289.83</v>
      </c>
    </row>
    <row r="1577" spans="15:18">
      <c r="O1577" s="163" t="s">
        <v>78</v>
      </c>
      <c r="P1577" s="163">
        <v>2010</v>
      </c>
      <c r="Q1577" s="164">
        <v>26.029</v>
      </c>
      <c r="R1577" s="164">
        <v>9.6850000000000005</v>
      </c>
    </row>
    <row r="1578" spans="15:18">
      <c r="O1578" s="163" t="s">
        <v>389</v>
      </c>
      <c r="P1578" s="163">
        <v>2010</v>
      </c>
      <c r="Q1578" s="164">
        <v>2.802</v>
      </c>
      <c r="R1578" s="164">
        <v>0.78400000000000003</v>
      </c>
    </row>
    <row r="1579" spans="15:18">
      <c r="O1579" s="163" t="s">
        <v>82</v>
      </c>
      <c r="P1579" s="163">
        <v>2010</v>
      </c>
      <c r="Q1579" s="164">
        <v>26.442</v>
      </c>
      <c r="R1579" s="164">
        <v>8.2409999999999997</v>
      </c>
    </row>
    <row r="1580" spans="15:18">
      <c r="O1580" s="163" t="s">
        <v>284</v>
      </c>
      <c r="P1580" s="163">
        <v>2010</v>
      </c>
      <c r="Q1580" s="164">
        <v>3322.7489999999998</v>
      </c>
      <c r="R1580" s="164">
        <v>3037.694</v>
      </c>
    </row>
    <row r="1581" spans="15:18">
      <c r="O1581" s="163" t="s">
        <v>84</v>
      </c>
      <c r="P1581" s="163">
        <v>2010</v>
      </c>
      <c r="Q1581" s="164">
        <v>74.364000000000004</v>
      </c>
      <c r="R1581" s="164">
        <v>14.805</v>
      </c>
    </row>
    <row r="1582" spans="15:18">
      <c r="O1582" s="163" t="s">
        <v>304</v>
      </c>
      <c r="P1582" s="163">
        <v>2010</v>
      </c>
      <c r="Q1582" s="164">
        <v>325.57600000000002</v>
      </c>
      <c r="R1582" s="164">
        <v>244.19</v>
      </c>
    </row>
    <row r="1583" spans="15:18">
      <c r="O1583" s="163" t="s">
        <v>86</v>
      </c>
      <c r="P1583" s="163">
        <v>2010</v>
      </c>
      <c r="Q1583" s="164">
        <v>1.17</v>
      </c>
      <c r="R1583" s="164">
        <v>0.66400000000000003</v>
      </c>
    </row>
    <row r="1584" spans="15:18">
      <c r="O1584" s="163" t="s">
        <v>87</v>
      </c>
      <c r="P1584" s="163">
        <v>2010</v>
      </c>
      <c r="Q1584" s="164">
        <v>98.23</v>
      </c>
      <c r="R1584" s="164">
        <v>32.557000000000002</v>
      </c>
    </row>
    <row r="1585" spans="15:18">
      <c r="O1585" s="163" t="s">
        <v>88</v>
      </c>
      <c r="P1585" s="163">
        <v>2010</v>
      </c>
      <c r="Q1585" s="164">
        <v>12.893000000000001</v>
      </c>
      <c r="R1585" s="164">
        <v>3.2679999999999998</v>
      </c>
    </row>
    <row r="1586" spans="15:18">
      <c r="O1586" s="163" t="s">
        <v>390</v>
      </c>
      <c r="P1586" s="163">
        <v>2010</v>
      </c>
      <c r="Q1586" s="164">
        <v>2.17</v>
      </c>
      <c r="R1586" s="164">
        <v>0.69</v>
      </c>
    </row>
    <row r="1587" spans="15:18">
      <c r="O1587" s="163" t="s">
        <v>90</v>
      </c>
      <c r="P1587" s="163">
        <v>2010</v>
      </c>
      <c r="Q1587" s="164">
        <v>4.3570000000000002</v>
      </c>
      <c r="R1587" s="164">
        <v>0.91900000000000004</v>
      </c>
    </row>
    <row r="1588" spans="15:18">
      <c r="O1588" s="163" t="s">
        <v>91</v>
      </c>
      <c r="P1588" s="163">
        <v>2010</v>
      </c>
      <c r="Q1588" s="164">
        <v>15.02</v>
      </c>
      <c r="R1588" s="164">
        <v>4.3129999999999997</v>
      </c>
    </row>
    <row r="1589" spans="15:18">
      <c r="O1589" s="163" t="s">
        <v>92</v>
      </c>
      <c r="P1589" s="163">
        <v>2010</v>
      </c>
      <c r="Q1589" s="164">
        <v>32.542999999999999</v>
      </c>
      <c r="R1589" s="164">
        <v>11.545999999999999</v>
      </c>
    </row>
    <row r="1590" spans="15:18">
      <c r="O1590" s="163" t="s">
        <v>311</v>
      </c>
      <c r="P1590" s="163">
        <v>2010</v>
      </c>
      <c r="Q1590" s="164">
        <v>220.61600000000001</v>
      </c>
      <c r="R1590" s="164">
        <v>111.089</v>
      </c>
    </row>
    <row r="1591" spans="15:18">
      <c r="O1591" s="163" t="s">
        <v>93</v>
      </c>
      <c r="P1591" s="163">
        <v>2010</v>
      </c>
      <c r="Q1591" s="164">
        <v>12.356</v>
      </c>
      <c r="R1591" s="164">
        <v>17.890999999999998</v>
      </c>
    </row>
    <row r="1592" spans="15:18">
      <c r="O1592" s="163" t="s">
        <v>95</v>
      </c>
      <c r="P1592" s="163">
        <v>2010</v>
      </c>
      <c r="Q1592" s="164">
        <v>5481.482</v>
      </c>
      <c r="R1592" s="164">
        <v>1243.6759999999999</v>
      </c>
    </row>
    <row r="1593" spans="15:18">
      <c r="O1593" s="163" t="s">
        <v>96</v>
      </c>
      <c r="P1593" s="163">
        <v>2010</v>
      </c>
      <c r="Q1593" s="164">
        <v>1931.8409999999999</v>
      </c>
      <c r="R1593" s="164">
        <v>377.899</v>
      </c>
    </row>
    <row r="1594" spans="15:18">
      <c r="O1594" s="163" t="s">
        <v>391</v>
      </c>
      <c r="P1594" s="163">
        <v>2010</v>
      </c>
      <c r="Q1594" s="164">
        <v>1169.421</v>
      </c>
      <c r="R1594" s="164">
        <v>242.702</v>
      </c>
    </row>
    <row r="1595" spans="15:18">
      <c r="O1595" s="163" t="s">
        <v>299</v>
      </c>
      <c r="P1595" s="163">
        <v>2010</v>
      </c>
      <c r="Q1595" s="164">
        <v>381.75799999999998</v>
      </c>
      <c r="R1595" s="164">
        <v>66.415000000000006</v>
      </c>
    </row>
    <row r="1596" spans="15:18">
      <c r="O1596" s="163" t="s">
        <v>312</v>
      </c>
      <c r="P1596" s="163">
        <v>2010</v>
      </c>
      <c r="Q1596" s="164">
        <v>200.01</v>
      </c>
      <c r="R1596" s="164">
        <v>211.703</v>
      </c>
    </row>
    <row r="1597" spans="15:18">
      <c r="O1597" s="163" t="s">
        <v>97</v>
      </c>
      <c r="P1597" s="163">
        <v>2010</v>
      </c>
      <c r="Q1597" s="164">
        <v>224.96299999999999</v>
      </c>
      <c r="R1597" s="164">
        <v>177.04900000000001</v>
      </c>
    </row>
    <row r="1598" spans="15:18">
      <c r="O1598" s="163" t="s">
        <v>289</v>
      </c>
      <c r="P1598" s="163">
        <v>2010</v>
      </c>
      <c r="Q1598" s="164">
        <v>2119.3589999999999</v>
      </c>
      <c r="R1598" s="164">
        <v>1825.019</v>
      </c>
    </row>
    <row r="1599" spans="15:18">
      <c r="O1599" s="163" t="s">
        <v>326</v>
      </c>
      <c r="P1599" s="163">
        <v>2010</v>
      </c>
      <c r="Q1599" s="164">
        <v>22.523</v>
      </c>
      <c r="R1599" s="164">
        <v>0</v>
      </c>
    </row>
    <row r="1600" spans="15:18">
      <c r="O1600" s="163" t="s">
        <v>99</v>
      </c>
      <c r="P1600" s="163">
        <v>2010</v>
      </c>
      <c r="Q1600" s="164">
        <v>4406.0990000000002</v>
      </c>
      <c r="R1600" s="164">
        <v>4648.4690000000001</v>
      </c>
    </row>
    <row r="1601" spans="15:18">
      <c r="O1601" s="163" t="s">
        <v>100</v>
      </c>
      <c r="P1601" s="163">
        <v>2010</v>
      </c>
      <c r="Q1601" s="164">
        <v>68.054000000000002</v>
      </c>
      <c r="R1601" s="164">
        <v>17.038</v>
      </c>
    </row>
    <row r="1602" spans="15:18">
      <c r="O1602" s="163" t="s">
        <v>101</v>
      </c>
      <c r="P1602" s="163">
        <v>2010</v>
      </c>
      <c r="Q1602" s="164">
        <v>319.92099999999999</v>
      </c>
      <c r="R1602" s="164">
        <v>77.245000000000005</v>
      </c>
    </row>
    <row r="1603" spans="15:18">
      <c r="O1603" s="163" t="s">
        <v>103</v>
      </c>
      <c r="P1603" s="163">
        <v>2010</v>
      </c>
      <c r="Q1603" s="164">
        <v>102.37</v>
      </c>
      <c r="R1603" s="164">
        <v>23.928999999999998</v>
      </c>
    </row>
    <row r="1604" spans="15:18">
      <c r="O1604" s="163" t="s">
        <v>104</v>
      </c>
      <c r="P1604" s="163">
        <v>2010</v>
      </c>
      <c r="Q1604" s="164">
        <v>0.16900000000000001</v>
      </c>
      <c r="R1604" s="164">
        <v>0.111</v>
      </c>
    </row>
    <row r="1605" spans="15:18">
      <c r="O1605" s="163" t="s">
        <v>392</v>
      </c>
      <c r="P1605" s="163">
        <v>2010</v>
      </c>
      <c r="Q1605" s="164">
        <v>0</v>
      </c>
      <c r="R1605" s="164">
        <v>0</v>
      </c>
    </row>
    <row r="1606" spans="15:18">
      <c r="O1606" s="163" t="s">
        <v>393</v>
      </c>
      <c r="P1606" s="163">
        <v>2010</v>
      </c>
      <c r="Q1606" s="164">
        <v>1504.0709999999999</v>
      </c>
      <c r="R1606" s="164">
        <v>1098.69</v>
      </c>
    </row>
    <row r="1607" spans="15:18">
      <c r="O1607" s="163" t="s">
        <v>305</v>
      </c>
      <c r="P1607" s="163">
        <v>2010</v>
      </c>
      <c r="Q1607" s="164">
        <v>224.27199999999999</v>
      </c>
      <c r="R1607" s="164">
        <v>85.606999999999999</v>
      </c>
    </row>
    <row r="1608" spans="15:18">
      <c r="O1608" s="163" t="s">
        <v>106</v>
      </c>
      <c r="P1608" s="163">
        <v>2010</v>
      </c>
      <c r="Q1608" s="164">
        <v>15.201000000000001</v>
      </c>
      <c r="R1608" s="164">
        <v>3.056</v>
      </c>
    </row>
    <row r="1609" spans="15:18">
      <c r="O1609" s="163" t="s">
        <v>107</v>
      </c>
      <c r="P1609" s="163">
        <v>2010</v>
      </c>
      <c r="Q1609" s="164">
        <v>24.948</v>
      </c>
      <c r="R1609" s="164">
        <v>4.0220000000000002</v>
      </c>
    </row>
    <row r="1610" spans="15:18">
      <c r="O1610" s="163" t="s">
        <v>327</v>
      </c>
      <c r="P1610" s="163">
        <v>2010</v>
      </c>
      <c r="Q1610" s="164">
        <v>38.173999999999999</v>
      </c>
      <c r="R1610" s="164">
        <v>15.503</v>
      </c>
    </row>
    <row r="1611" spans="15:18">
      <c r="O1611" s="163" t="s">
        <v>108</v>
      </c>
      <c r="P1611" s="163">
        <v>2010</v>
      </c>
      <c r="Q1611" s="164">
        <v>70.599000000000004</v>
      </c>
      <c r="R1611" s="164">
        <v>30.751999999999999</v>
      </c>
    </row>
    <row r="1612" spans="15:18">
      <c r="O1612" s="163" t="s">
        <v>109</v>
      </c>
      <c r="P1612" s="163">
        <v>2010</v>
      </c>
      <c r="Q1612" s="164">
        <v>4.4770000000000003</v>
      </c>
      <c r="R1612" s="164">
        <v>1.7490000000000001</v>
      </c>
    </row>
    <row r="1613" spans="15:18">
      <c r="O1613" s="163" t="s">
        <v>110</v>
      </c>
      <c r="P1613" s="163">
        <v>2010</v>
      </c>
      <c r="Q1613" s="164">
        <v>2.7250000000000001</v>
      </c>
      <c r="R1613" s="164">
        <v>0.96</v>
      </c>
    </row>
    <row r="1614" spans="15:18">
      <c r="O1614" s="163" t="s">
        <v>394</v>
      </c>
      <c r="P1614" s="163">
        <v>2010</v>
      </c>
      <c r="Q1614" s="164">
        <v>182.79599999999999</v>
      </c>
      <c r="R1614" s="164">
        <v>54.963999999999999</v>
      </c>
    </row>
    <row r="1615" spans="15:18">
      <c r="O1615" s="163" t="s">
        <v>321</v>
      </c>
      <c r="P1615" s="163">
        <v>2010</v>
      </c>
      <c r="Q1615" s="164">
        <v>63.768000000000001</v>
      </c>
      <c r="R1615" s="164">
        <v>27.477</v>
      </c>
    </row>
    <row r="1616" spans="15:18">
      <c r="O1616" s="163" t="s">
        <v>328</v>
      </c>
      <c r="P1616" s="163">
        <v>2010</v>
      </c>
      <c r="Q1616" s="164">
        <v>46.207000000000001</v>
      </c>
      <c r="R1616" s="164">
        <v>41.348999999999997</v>
      </c>
    </row>
    <row r="1617" spans="15:18">
      <c r="O1617" s="163" t="s">
        <v>395</v>
      </c>
      <c r="P1617" s="163">
        <v>2010</v>
      </c>
      <c r="Q1617" s="164">
        <v>23.172999999999998</v>
      </c>
      <c r="R1617" s="164">
        <v>7.141</v>
      </c>
    </row>
    <row r="1618" spans="15:18">
      <c r="O1618" s="163" t="s">
        <v>113</v>
      </c>
      <c r="P1618" s="163">
        <v>2010</v>
      </c>
      <c r="Q1618" s="164">
        <v>29.31</v>
      </c>
      <c r="R1618" s="164">
        <v>5.7969999999999997</v>
      </c>
    </row>
    <row r="1619" spans="15:18">
      <c r="O1619" s="163" t="s">
        <v>114</v>
      </c>
      <c r="P1619" s="163">
        <v>2010</v>
      </c>
      <c r="Q1619" s="164">
        <v>11.07</v>
      </c>
      <c r="R1619" s="164">
        <v>3.8740000000000001</v>
      </c>
    </row>
    <row r="1620" spans="15:18">
      <c r="O1620" s="163" t="s">
        <v>296</v>
      </c>
      <c r="P1620" s="163">
        <v>2010</v>
      </c>
      <c r="Q1620" s="164">
        <v>576.78099999999995</v>
      </c>
      <c r="R1620" s="164">
        <v>178.67400000000001</v>
      </c>
    </row>
    <row r="1621" spans="15:18">
      <c r="O1621" s="163" t="s">
        <v>116</v>
      </c>
      <c r="P1621" s="163">
        <v>2010</v>
      </c>
      <c r="Q1621" s="164">
        <v>3.4790000000000001</v>
      </c>
      <c r="R1621" s="164">
        <v>1.5189999999999999</v>
      </c>
    </row>
    <row r="1622" spans="15:18">
      <c r="O1622" s="163" t="s">
        <v>117</v>
      </c>
      <c r="P1622" s="163">
        <v>2010</v>
      </c>
      <c r="Q1622" s="164">
        <v>23.268000000000001</v>
      </c>
      <c r="R1622" s="164">
        <v>6.9720000000000004</v>
      </c>
    </row>
    <row r="1623" spans="15:18">
      <c r="O1623" s="163" t="s">
        <v>332</v>
      </c>
      <c r="P1623" s="163">
        <v>2010</v>
      </c>
      <c r="Q1623" s="164">
        <v>11.567</v>
      </c>
      <c r="R1623" s="164">
        <v>6.7149999999999999</v>
      </c>
    </row>
    <row r="1624" spans="15:18">
      <c r="O1624" s="163" t="s">
        <v>120</v>
      </c>
      <c r="P1624" s="163">
        <v>2010</v>
      </c>
      <c r="Q1624" s="164">
        <v>9.6509999999999998</v>
      </c>
      <c r="R1624" s="164">
        <v>2.2309999999999999</v>
      </c>
    </row>
    <row r="1625" spans="15:18">
      <c r="O1625" s="163" t="s">
        <v>121</v>
      </c>
      <c r="P1625" s="163">
        <v>2010</v>
      </c>
      <c r="Q1625" s="164">
        <v>19.501999999999999</v>
      </c>
      <c r="R1625" s="164">
        <v>7.8250000000000002</v>
      </c>
    </row>
    <row r="1626" spans="15:18">
      <c r="O1626" s="163" t="s">
        <v>122</v>
      </c>
      <c r="P1626" s="163">
        <v>2010</v>
      </c>
      <c r="Q1626" s="164">
        <v>1822.5429999999999</v>
      </c>
      <c r="R1626" s="164">
        <v>953.06799999999998</v>
      </c>
    </row>
    <row r="1627" spans="15:18">
      <c r="O1627" s="163" t="s">
        <v>124</v>
      </c>
      <c r="P1627" s="163">
        <v>2010</v>
      </c>
      <c r="Q1627" s="164">
        <v>13.930999999999999</v>
      </c>
      <c r="R1627" s="164">
        <v>3.5009999999999999</v>
      </c>
    </row>
    <row r="1628" spans="15:18">
      <c r="O1628" s="163" t="s">
        <v>129</v>
      </c>
      <c r="P1628" s="163">
        <v>2010</v>
      </c>
      <c r="Q1628" s="164">
        <v>17.565999999999999</v>
      </c>
      <c r="R1628" s="164">
        <v>3.4540000000000002</v>
      </c>
    </row>
    <row r="1629" spans="15:18">
      <c r="O1629" s="163" t="s">
        <v>130</v>
      </c>
      <c r="P1629" s="163">
        <v>2010</v>
      </c>
      <c r="Q1629" s="164">
        <v>8.4589999999999996</v>
      </c>
      <c r="R1629" s="164">
        <v>2.8029999999999999</v>
      </c>
    </row>
    <row r="1630" spans="15:18">
      <c r="O1630" s="163" t="s">
        <v>132</v>
      </c>
      <c r="P1630" s="163">
        <v>2010</v>
      </c>
      <c r="Q1630" s="164">
        <v>207.917</v>
      </c>
      <c r="R1630" s="164">
        <v>75.522999999999996</v>
      </c>
    </row>
    <row r="1631" spans="15:18">
      <c r="O1631" s="163" t="s">
        <v>133</v>
      </c>
      <c r="P1631" s="163">
        <v>2010</v>
      </c>
      <c r="Q1631" s="164">
        <v>22.356000000000002</v>
      </c>
      <c r="R1631" s="164">
        <v>9.0530000000000008</v>
      </c>
    </row>
    <row r="1632" spans="15:18">
      <c r="O1632" s="163" t="s">
        <v>135</v>
      </c>
      <c r="P1632" s="163">
        <v>2010</v>
      </c>
      <c r="Q1632" s="164">
        <v>0</v>
      </c>
      <c r="R1632" s="164">
        <v>0</v>
      </c>
    </row>
    <row r="1633" spans="15:18">
      <c r="O1633" s="163" t="s">
        <v>136</v>
      </c>
      <c r="P1633" s="163">
        <v>2010</v>
      </c>
      <c r="Q1633" s="164">
        <v>18.385999999999999</v>
      </c>
      <c r="R1633" s="164">
        <v>9.0489999999999995</v>
      </c>
    </row>
    <row r="1634" spans="15:18">
      <c r="O1634" s="163" t="s">
        <v>336</v>
      </c>
      <c r="P1634" s="163">
        <v>2010</v>
      </c>
      <c r="Q1634" s="164">
        <v>0</v>
      </c>
      <c r="R1634" s="164">
        <v>0</v>
      </c>
    </row>
    <row r="1635" spans="15:18">
      <c r="O1635" s="163" t="s">
        <v>318</v>
      </c>
      <c r="P1635" s="163">
        <v>2010</v>
      </c>
      <c r="Q1635" s="164">
        <v>53.667000000000002</v>
      </c>
      <c r="R1635" s="164">
        <v>10.103</v>
      </c>
    </row>
    <row r="1636" spans="15:18">
      <c r="O1636" s="163" t="s">
        <v>297</v>
      </c>
      <c r="P1636" s="163">
        <v>2010</v>
      </c>
      <c r="Q1636" s="164">
        <v>761.69200000000001</v>
      </c>
      <c r="R1636" s="164">
        <v>725.68100000000004</v>
      </c>
    </row>
    <row r="1637" spans="15:18">
      <c r="O1637" s="163" t="s">
        <v>137</v>
      </c>
      <c r="P1637" s="163">
        <v>2010</v>
      </c>
      <c r="Q1637" s="164">
        <v>136.39599999999999</v>
      </c>
      <c r="R1637" s="164">
        <v>121.173</v>
      </c>
    </row>
    <row r="1638" spans="15:18">
      <c r="O1638" s="163" t="s">
        <v>324</v>
      </c>
      <c r="P1638" s="163">
        <v>2010</v>
      </c>
      <c r="Q1638" s="164">
        <v>23.547999999999998</v>
      </c>
      <c r="R1638" s="164">
        <v>7.1630000000000003</v>
      </c>
    </row>
    <row r="1639" spans="15:18">
      <c r="O1639" s="163" t="s">
        <v>138</v>
      </c>
      <c r="P1639" s="163">
        <v>2010</v>
      </c>
      <c r="Q1639" s="164">
        <v>13.37</v>
      </c>
      <c r="R1639" s="164">
        <v>4.3819999999999997</v>
      </c>
    </row>
    <row r="1640" spans="15:18">
      <c r="O1640" s="163" t="s">
        <v>293</v>
      </c>
      <c r="P1640" s="163">
        <v>2010</v>
      </c>
      <c r="Q1640" s="164">
        <v>816.70299999999997</v>
      </c>
      <c r="R1640" s="164">
        <v>159.018</v>
      </c>
    </row>
    <row r="1641" spans="15:18">
      <c r="O1641" s="163" t="s">
        <v>338</v>
      </c>
      <c r="P1641" s="163">
        <v>2010</v>
      </c>
      <c r="Q1641" s="164">
        <v>0</v>
      </c>
      <c r="R1641" s="164">
        <v>0</v>
      </c>
    </row>
    <row r="1642" spans="15:18">
      <c r="O1642" s="163" t="s">
        <v>139</v>
      </c>
      <c r="P1642" s="163">
        <v>2010</v>
      </c>
      <c r="Q1642" s="164">
        <v>302.10399999999998</v>
      </c>
      <c r="R1642" s="164">
        <v>315.79700000000003</v>
      </c>
    </row>
    <row r="1643" spans="15:18">
      <c r="O1643" s="163" t="s">
        <v>142</v>
      </c>
      <c r="P1643" s="163">
        <v>2010</v>
      </c>
      <c r="Q1643" s="164">
        <v>138.32599999999999</v>
      </c>
      <c r="R1643" s="164">
        <v>41.164000000000001</v>
      </c>
    </row>
    <row r="1644" spans="15:18">
      <c r="O1644" s="163" t="s">
        <v>291</v>
      </c>
      <c r="P1644" s="163">
        <v>2010</v>
      </c>
      <c r="Q1644" s="164">
        <v>730.61300000000006</v>
      </c>
      <c r="R1644" s="164">
        <v>129.517</v>
      </c>
    </row>
    <row r="1645" spans="15:18">
      <c r="O1645" s="163" t="s">
        <v>337</v>
      </c>
      <c r="P1645" s="163">
        <v>2010</v>
      </c>
      <c r="Q1645" s="164">
        <v>0.27500000000000002</v>
      </c>
      <c r="R1645" s="164">
        <v>0.18</v>
      </c>
    </row>
    <row r="1646" spans="15:18">
      <c r="O1646" s="163" t="s">
        <v>325</v>
      </c>
      <c r="P1646" s="163">
        <v>2010</v>
      </c>
      <c r="Q1646" s="164">
        <v>54.881999999999998</v>
      </c>
      <c r="R1646" s="164">
        <v>22.603000000000002</v>
      </c>
    </row>
    <row r="1647" spans="15:18">
      <c r="O1647" s="163" t="s">
        <v>143</v>
      </c>
      <c r="P1647" s="163">
        <v>2010</v>
      </c>
      <c r="Q1647" s="164">
        <v>14.835000000000001</v>
      </c>
      <c r="R1647" s="164">
        <v>6.5030000000000001</v>
      </c>
    </row>
    <row r="1648" spans="15:18">
      <c r="O1648" s="163" t="s">
        <v>145</v>
      </c>
      <c r="P1648" s="163">
        <v>2010</v>
      </c>
      <c r="Q1648" s="164">
        <v>45.267000000000003</v>
      </c>
      <c r="R1648" s="164">
        <v>11.148</v>
      </c>
    </row>
    <row r="1649" spans="15:18">
      <c r="O1649" s="163" t="s">
        <v>146</v>
      </c>
      <c r="P1649" s="163">
        <v>2010</v>
      </c>
      <c r="Q1649" s="164">
        <v>290.14400000000001</v>
      </c>
      <c r="R1649" s="164">
        <v>104.627</v>
      </c>
    </row>
    <row r="1650" spans="15:18">
      <c r="O1650" s="163" t="s">
        <v>147</v>
      </c>
      <c r="P1650" s="163">
        <v>2010</v>
      </c>
      <c r="Q1650" s="164">
        <v>524.57299999999998</v>
      </c>
      <c r="R1650" s="164">
        <v>131.131</v>
      </c>
    </row>
    <row r="1651" spans="15:18">
      <c r="O1651" s="163" t="s">
        <v>290</v>
      </c>
      <c r="P1651" s="163">
        <v>2010</v>
      </c>
      <c r="Q1651" s="164">
        <v>811.44600000000003</v>
      </c>
      <c r="R1651" s="164">
        <v>383.28800000000001</v>
      </c>
    </row>
    <row r="1652" spans="15:18">
      <c r="O1652" s="163" t="s">
        <v>307</v>
      </c>
      <c r="P1652" s="163">
        <v>2010</v>
      </c>
      <c r="Q1652" s="164">
        <v>289.63200000000001</v>
      </c>
      <c r="R1652" s="164">
        <v>203.429</v>
      </c>
    </row>
    <row r="1653" spans="15:18">
      <c r="O1653" s="163" t="s">
        <v>303</v>
      </c>
      <c r="P1653" s="163">
        <v>2010</v>
      </c>
      <c r="Q1653" s="164">
        <v>222.626</v>
      </c>
      <c r="R1653" s="164">
        <v>101.935</v>
      </c>
    </row>
    <row r="1654" spans="15:18">
      <c r="O1654" s="163" t="s">
        <v>302</v>
      </c>
      <c r="P1654" s="163">
        <v>2010</v>
      </c>
      <c r="Q1654" s="164">
        <v>341.92500000000001</v>
      </c>
      <c r="R1654" s="164">
        <v>114.089</v>
      </c>
    </row>
    <row r="1655" spans="15:18">
      <c r="O1655" s="163" t="s">
        <v>283</v>
      </c>
      <c r="P1655" s="163">
        <v>2010</v>
      </c>
      <c r="Q1655" s="164">
        <v>3094.6379999999999</v>
      </c>
      <c r="R1655" s="164">
        <v>909.24800000000005</v>
      </c>
    </row>
    <row r="1656" spans="15:18">
      <c r="O1656" s="163" t="s">
        <v>151</v>
      </c>
      <c r="P1656" s="163">
        <v>2010</v>
      </c>
      <c r="Q1656" s="164">
        <v>13.676</v>
      </c>
      <c r="R1656" s="164">
        <v>3.847</v>
      </c>
    </row>
    <row r="1657" spans="15:18">
      <c r="O1657" s="163" t="s">
        <v>396</v>
      </c>
      <c r="P1657" s="163">
        <v>2010</v>
      </c>
      <c r="Q1657" s="164">
        <v>1.0720000000000001</v>
      </c>
      <c r="R1657" s="164">
        <v>0.56299999999999994</v>
      </c>
    </row>
    <row r="1658" spans="15:18">
      <c r="O1658" s="163" t="s">
        <v>333</v>
      </c>
      <c r="P1658" s="163">
        <v>2010</v>
      </c>
      <c r="Q1658" s="164">
        <v>1.865</v>
      </c>
      <c r="R1658" s="164">
        <v>1.0389999999999999</v>
      </c>
    </row>
    <row r="1659" spans="15:18">
      <c r="O1659" s="163" t="s">
        <v>397</v>
      </c>
      <c r="P1659" s="163">
        <v>2010</v>
      </c>
      <c r="Q1659" s="164">
        <v>1.085</v>
      </c>
      <c r="R1659" s="164">
        <v>0.58899999999999997</v>
      </c>
    </row>
    <row r="1660" spans="15:18">
      <c r="O1660" s="163" t="s">
        <v>152</v>
      </c>
      <c r="P1660" s="163">
        <v>2010</v>
      </c>
      <c r="Q1660" s="164">
        <v>1.008</v>
      </c>
      <c r="R1660" s="164">
        <v>0.48499999999999999</v>
      </c>
    </row>
    <row r="1661" spans="15:18">
      <c r="O1661" s="163" t="s">
        <v>398</v>
      </c>
      <c r="P1661" s="163">
        <v>2010</v>
      </c>
      <c r="Q1661" s="164">
        <v>0.48899999999999999</v>
      </c>
      <c r="R1661" s="164">
        <v>0.16800000000000001</v>
      </c>
    </row>
    <row r="1662" spans="15:18">
      <c r="O1662" s="163" t="s">
        <v>286</v>
      </c>
      <c r="P1662" s="163">
        <v>2010</v>
      </c>
      <c r="Q1662" s="164">
        <v>1258.8230000000001</v>
      </c>
      <c r="R1662" s="164">
        <v>435.99200000000002</v>
      </c>
    </row>
    <row r="1663" spans="15:18">
      <c r="O1663" s="163" t="s">
        <v>156</v>
      </c>
      <c r="P1663" s="163">
        <v>2010</v>
      </c>
      <c r="Q1663" s="164">
        <v>28.254000000000001</v>
      </c>
      <c r="R1663" s="164">
        <v>10.366</v>
      </c>
    </row>
    <row r="1664" spans="15:18">
      <c r="O1664" s="163" t="s">
        <v>399</v>
      </c>
      <c r="P1664" s="163">
        <v>2010</v>
      </c>
      <c r="Q1664" s="164">
        <v>89.688999999999993</v>
      </c>
      <c r="R1664" s="164">
        <v>29.943000000000001</v>
      </c>
    </row>
    <row r="1665" spans="15:18">
      <c r="O1665" s="163" t="s">
        <v>159</v>
      </c>
      <c r="P1665" s="163">
        <v>2010</v>
      </c>
      <c r="Q1665" s="164">
        <v>1.8169999999999999</v>
      </c>
      <c r="R1665" s="164">
        <v>1.1359999999999999</v>
      </c>
    </row>
    <row r="1666" spans="15:18">
      <c r="O1666" s="163" t="s">
        <v>160</v>
      </c>
      <c r="P1666" s="163">
        <v>2010</v>
      </c>
      <c r="Q1666" s="164">
        <v>7.7450000000000001</v>
      </c>
      <c r="R1666" s="164">
        <v>2.1269999999999998</v>
      </c>
    </row>
    <row r="1667" spans="15:18">
      <c r="O1667" s="163" t="s">
        <v>161</v>
      </c>
      <c r="P1667" s="163">
        <v>2010</v>
      </c>
      <c r="Q1667" s="164">
        <v>364.59</v>
      </c>
      <c r="R1667" s="164">
        <v>176.458</v>
      </c>
    </row>
    <row r="1668" spans="15:18">
      <c r="O1668" s="163" t="s">
        <v>315</v>
      </c>
      <c r="P1668" s="163">
        <v>2010</v>
      </c>
      <c r="Q1668" s="164">
        <v>131.75299999999999</v>
      </c>
      <c r="R1668" s="164">
        <v>78.622</v>
      </c>
    </row>
    <row r="1669" spans="15:18">
      <c r="O1669" s="163" t="s">
        <v>323</v>
      </c>
      <c r="P1669" s="163">
        <v>2010</v>
      </c>
      <c r="Q1669" s="164">
        <v>58.133000000000003</v>
      </c>
      <c r="R1669" s="164">
        <v>39.591999999999999</v>
      </c>
    </row>
    <row r="1670" spans="15:18">
      <c r="O1670" s="163" t="s">
        <v>162</v>
      </c>
      <c r="P1670" s="163">
        <v>2010</v>
      </c>
      <c r="Q1670" s="164">
        <v>0.94</v>
      </c>
      <c r="R1670" s="164">
        <v>0.52300000000000002</v>
      </c>
    </row>
    <row r="1671" spans="15:18">
      <c r="O1671" s="163" t="s">
        <v>164</v>
      </c>
      <c r="P1671" s="163">
        <v>2010</v>
      </c>
      <c r="Q1671" s="164">
        <v>613.91700000000003</v>
      </c>
      <c r="R1671" s="164">
        <v>300.21499999999997</v>
      </c>
    </row>
    <row r="1672" spans="15:18">
      <c r="O1672" s="163" t="s">
        <v>292</v>
      </c>
      <c r="P1672" s="163">
        <v>2010</v>
      </c>
      <c r="Q1672" s="164">
        <v>1536.76</v>
      </c>
      <c r="R1672" s="164">
        <v>1219.9110000000001</v>
      </c>
    </row>
    <row r="1673" spans="15:18">
      <c r="O1673" s="163" t="s">
        <v>166</v>
      </c>
      <c r="P1673" s="163">
        <v>2010</v>
      </c>
      <c r="Q1673" s="164">
        <v>156.38499999999999</v>
      </c>
      <c r="R1673" s="164">
        <v>33.253</v>
      </c>
    </row>
    <row r="1674" spans="15:18">
      <c r="O1674" s="163" t="s">
        <v>288</v>
      </c>
      <c r="P1674" s="163">
        <v>2010</v>
      </c>
      <c r="Q1674" s="164">
        <v>151.673</v>
      </c>
      <c r="R1674" s="164">
        <v>35.822000000000003</v>
      </c>
    </row>
    <row r="1675" spans="15:18">
      <c r="O1675" s="163" t="s">
        <v>167</v>
      </c>
      <c r="P1675" s="163">
        <v>2010</v>
      </c>
      <c r="Q1675" s="164">
        <v>7.52</v>
      </c>
      <c r="R1675" s="164">
        <v>2.2090000000000001</v>
      </c>
    </row>
    <row r="1676" spans="15:18">
      <c r="O1676" s="163" t="s">
        <v>168</v>
      </c>
      <c r="P1676" s="163">
        <v>2010</v>
      </c>
      <c r="Q1676" s="164">
        <v>7.7690000000000001</v>
      </c>
      <c r="R1676" s="164">
        <v>2.9169999999999998</v>
      </c>
    </row>
    <row r="1677" spans="15:18">
      <c r="O1677" s="163" t="s">
        <v>310</v>
      </c>
      <c r="P1677" s="163">
        <v>2010</v>
      </c>
      <c r="Q1677" s="164">
        <v>402.29899999999998</v>
      </c>
      <c r="R1677" s="164">
        <v>420.87099999999998</v>
      </c>
    </row>
    <row r="1678" spans="15:18">
      <c r="O1678" s="163" t="s">
        <v>170</v>
      </c>
      <c r="P1678" s="163">
        <v>2010</v>
      </c>
      <c r="Q1678" s="164">
        <v>423.976</v>
      </c>
      <c r="R1678" s="164">
        <v>454.93799999999999</v>
      </c>
    </row>
    <row r="1679" spans="15:18">
      <c r="O1679" s="163" t="s">
        <v>400</v>
      </c>
      <c r="P1679" s="163">
        <v>2010</v>
      </c>
      <c r="Q1679" s="164">
        <v>0</v>
      </c>
      <c r="R1679" s="164">
        <v>0</v>
      </c>
    </row>
    <row r="1680" spans="15:18">
      <c r="O1680" s="163" t="s">
        <v>172</v>
      </c>
      <c r="P1680" s="163">
        <v>2010</v>
      </c>
      <c r="Q1680" s="164">
        <v>16.096</v>
      </c>
      <c r="R1680" s="164">
        <v>3.181</v>
      </c>
    </row>
    <row r="1681" spans="15:18">
      <c r="O1681" s="163" t="s">
        <v>401</v>
      </c>
      <c r="P1681" s="163">
        <v>2010</v>
      </c>
      <c r="Q1681" s="164">
        <v>92.891999999999996</v>
      </c>
      <c r="R1681" s="164">
        <v>19.143000000000001</v>
      </c>
    </row>
    <row r="1682" spans="15:18">
      <c r="O1682" s="163" t="s">
        <v>173</v>
      </c>
      <c r="P1682" s="163">
        <v>2010</v>
      </c>
      <c r="Q1682" s="164">
        <v>851.38900000000001</v>
      </c>
      <c r="R1682" s="164">
        <v>210.09100000000001</v>
      </c>
    </row>
    <row r="1683" spans="15:18">
      <c r="O1683" s="163" t="s">
        <v>174</v>
      </c>
      <c r="P1683" s="163">
        <v>2010</v>
      </c>
      <c r="Q1683" s="164">
        <v>7.8570000000000002</v>
      </c>
      <c r="R1683" s="164">
        <v>2.4769999999999999</v>
      </c>
    </row>
    <row r="1684" spans="15:18">
      <c r="O1684" s="163" t="s">
        <v>334</v>
      </c>
      <c r="P1684" s="163">
        <v>2010</v>
      </c>
      <c r="Q1684" s="164">
        <v>0.51900000000000002</v>
      </c>
      <c r="R1684" s="164">
        <v>0.26900000000000002</v>
      </c>
    </row>
    <row r="1685" spans="15:18">
      <c r="O1685" s="163" t="s">
        <v>402</v>
      </c>
      <c r="P1685" s="163">
        <v>2010</v>
      </c>
      <c r="Q1685" s="164">
        <v>38.941000000000003</v>
      </c>
      <c r="R1685" s="164">
        <v>18.989000000000001</v>
      </c>
    </row>
    <row r="1686" spans="15:18">
      <c r="O1686" s="163" t="s">
        <v>175</v>
      </c>
      <c r="P1686" s="163">
        <v>2010</v>
      </c>
      <c r="Q1686" s="164">
        <v>109.80500000000001</v>
      </c>
      <c r="R1686" s="164">
        <v>40.594000000000001</v>
      </c>
    </row>
    <row r="1687" spans="15:18">
      <c r="O1687" s="163" t="s">
        <v>176</v>
      </c>
      <c r="P1687" s="163">
        <v>2010</v>
      </c>
      <c r="Q1687" s="164">
        <v>1202.8230000000001</v>
      </c>
      <c r="R1687" s="164">
        <v>565.09199999999998</v>
      </c>
    </row>
    <row r="1688" spans="15:18">
      <c r="O1688" s="163" t="s">
        <v>178</v>
      </c>
      <c r="P1688" s="163">
        <v>2010</v>
      </c>
      <c r="Q1688" s="164">
        <v>50.58</v>
      </c>
      <c r="R1688" s="164">
        <v>13.273</v>
      </c>
    </row>
    <row r="1689" spans="15:18">
      <c r="O1689" s="163" t="s">
        <v>179</v>
      </c>
      <c r="P1689" s="163">
        <v>2010</v>
      </c>
      <c r="Q1689" s="164">
        <v>51.497999999999998</v>
      </c>
      <c r="R1689" s="164">
        <v>13.275</v>
      </c>
    </row>
    <row r="1690" spans="15:18">
      <c r="O1690" s="163" t="s">
        <v>180</v>
      </c>
      <c r="P1690" s="163">
        <v>2010</v>
      </c>
      <c r="Q1690" s="164">
        <v>360.399</v>
      </c>
      <c r="R1690" s="164">
        <v>90.576999999999998</v>
      </c>
    </row>
    <row r="1691" spans="15:18">
      <c r="O1691" s="163" t="s">
        <v>182</v>
      </c>
      <c r="P1691" s="163">
        <v>2010</v>
      </c>
      <c r="Q1691" s="164">
        <v>484.375</v>
      </c>
      <c r="R1691" s="164">
        <v>203.435</v>
      </c>
    </row>
    <row r="1692" spans="15:18">
      <c r="O1692" s="163" t="s">
        <v>285</v>
      </c>
      <c r="P1692" s="163">
        <v>2010</v>
      </c>
      <c r="Q1692" s="164">
        <v>2274.6559999999999</v>
      </c>
      <c r="R1692" s="164">
        <v>2477.5050000000001</v>
      </c>
    </row>
    <row r="1693" spans="15:18">
      <c r="O1693" s="163" t="s">
        <v>403</v>
      </c>
      <c r="P1693" s="163">
        <v>2010</v>
      </c>
      <c r="Q1693" s="164">
        <v>15273.22</v>
      </c>
      <c r="R1693" s="164">
        <v>13598.288</v>
      </c>
    </row>
    <row r="1694" spans="15:18">
      <c r="O1694" s="163" t="s">
        <v>184</v>
      </c>
      <c r="P1694" s="163">
        <v>2010</v>
      </c>
      <c r="Q1694" s="164">
        <v>55.618000000000002</v>
      </c>
      <c r="R1694" s="164">
        <v>22.899000000000001</v>
      </c>
    </row>
    <row r="1695" spans="15:18">
      <c r="O1695" s="163" t="s">
        <v>298</v>
      </c>
      <c r="P1695" s="163">
        <v>2010</v>
      </c>
      <c r="Q1695" s="164">
        <v>119.538</v>
      </c>
      <c r="R1695" s="164">
        <v>21.491</v>
      </c>
    </row>
    <row r="1696" spans="15:18">
      <c r="O1696" s="163" t="s">
        <v>186</v>
      </c>
      <c r="P1696" s="163">
        <v>2010</v>
      </c>
      <c r="Q1696" s="164">
        <v>0.69699999999999995</v>
      </c>
      <c r="R1696" s="164">
        <v>0.504</v>
      </c>
    </row>
    <row r="1697" spans="15:18">
      <c r="O1697" s="163" t="s">
        <v>295</v>
      </c>
      <c r="P1697" s="163">
        <v>2010</v>
      </c>
      <c r="Q1697" s="164">
        <v>480.274</v>
      </c>
      <c r="R1697" s="164">
        <v>174.55199999999999</v>
      </c>
    </row>
    <row r="1698" spans="15:18">
      <c r="O1698" s="163" t="s">
        <v>187</v>
      </c>
      <c r="P1698" s="163">
        <v>2010</v>
      </c>
      <c r="Q1698" s="164">
        <v>390.00200000000001</v>
      </c>
      <c r="R1698" s="164">
        <v>78.281999999999996</v>
      </c>
    </row>
    <row r="1699" spans="15:18">
      <c r="O1699" s="163" t="s">
        <v>404</v>
      </c>
      <c r="P1699" s="163">
        <v>2010</v>
      </c>
      <c r="Q1699" s="164">
        <v>87344.782999999996</v>
      </c>
      <c r="R1699" s="164">
        <v>52569.896999999997</v>
      </c>
    </row>
    <row r="1700" spans="15:18">
      <c r="O1700" s="163" t="s">
        <v>317</v>
      </c>
      <c r="P1700" s="163">
        <v>2010</v>
      </c>
      <c r="Q1700" s="164">
        <v>103.21299999999999</v>
      </c>
      <c r="R1700" s="164">
        <v>19.989000000000001</v>
      </c>
    </row>
    <row r="1701" spans="15:18">
      <c r="O1701" s="163" t="s">
        <v>188</v>
      </c>
      <c r="P1701" s="163">
        <v>2010</v>
      </c>
      <c r="Q1701" s="164">
        <v>45.61</v>
      </c>
      <c r="R1701" s="164">
        <v>12.647</v>
      </c>
    </row>
    <row r="1702" spans="15:18">
      <c r="O1702" s="163" t="s">
        <v>189</v>
      </c>
      <c r="P1702" s="163">
        <v>2010</v>
      </c>
      <c r="Q1702" s="164">
        <v>19.408999999999999</v>
      </c>
      <c r="R1702" s="164">
        <v>5.202</v>
      </c>
    </row>
    <row r="1703" spans="15:18">
      <c r="O1703" s="163" t="s">
        <v>2</v>
      </c>
      <c r="P1703" s="163">
        <v>2011</v>
      </c>
      <c r="Q1703" s="164">
        <v>49.338000000000001</v>
      </c>
      <c r="R1703" s="164">
        <v>10.869</v>
      </c>
    </row>
    <row r="1704" spans="15:18">
      <c r="O1704" s="163" t="s">
        <v>7</v>
      </c>
      <c r="P1704" s="163">
        <v>2011</v>
      </c>
      <c r="Q1704" s="164">
        <v>28.001999999999999</v>
      </c>
      <c r="R1704" s="164">
        <v>11.009</v>
      </c>
    </row>
    <row r="1705" spans="15:18">
      <c r="O1705" s="163" t="s">
        <v>8</v>
      </c>
      <c r="P1705" s="163">
        <v>2011</v>
      </c>
      <c r="Q1705" s="164">
        <v>476.03100000000001</v>
      </c>
      <c r="R1705" s="164">
        <v>119.774</v>
      </c>
    </row>
    <row r="1706" spans="15:18">
      <c r="O1706" s="163" t="s">
        <v>316</v>
      </c>
      <c r="P1706" s="163">
        <v>2011</v>
      </c>
      <c r="Q1706" s="164">
        <v>143.16200000000001</v>
      </c>
      <c r="R1706" s="164">
        <v>52.344999999999999</v>
      </c>
    </row>
    <row r="1707" spans="15:18">
      <c r="O1707" s="163" t="s">
        <v>381</v>
      </c>
      <c r="P1707" s="163">
        <v>2011</v>
      </c>
      <c r="Q1707" s="164">
        <v>1.762</v>
      </c>
      <c r="R1707" s="164">
        <v>0.99399999999999999</v>
      </c>
    </row>
    <row r="1708" spans="15:18">
      <c r="O1708" s="163" t="s">
        <v>14</v>
      </c>
      <c r="P1708" s="163">
        <v>2011</v>
      </c>
      <c r="Q1708" s="164">
        <v>0</v>
      </c>
      <c r="R1708" s="164">
        <v>318.82299999999998</v>
      </c>
    </row>
    <row r="1709" spans="15:18">
      <c r="O1709" s="163" t="s">
        <v>15</v>
      </c>
      <c r="P1709" s="163">
        <v>2011</v>
      </c>
      <c r="Q1709" s="164">
        <v>20.193000000000001</v>
      </c>
      <c r="R1709" s="164">
        <v>6.1959999999999997</v>
      </c>
    </row>
    <row r="1710" spans="15:18">
      <c r="O1710" s="163" t="s">
        <v>18</v>
      </c>
      <c r="P1710" s="163">
        <v>2011</v>
      </c>
      <c r="Q1710" s="164">
        <v>931.71199999999999</v>
      </c>
      <c r="R1710" s="164">
        <v>815.50300000000004</v>
      </c>
    </row>
    <row r="1711" spans="15:18">
      <c r="O1711" s="163" t="s">
        <v>306</v>
      </c>
      <c r="P1711" s="163">
        <v>2011</v>
      </c>
      <c r="Q1711" s="164">
        <v>369.47399999999999</v>
      </c>
      <c r="R1711" s="164">
        <v>345.66399999999999</v>
      </c>
    </row>
    <row r="1712" spans="15:18">
      <c r="O1712" s="163" t="s">
        <v>21</v>
      </c>
      <c r="P1712" s="163">
        <v>2011</v>
      </c>
      <c r="Q1712" s="164">
        <v>144.51400000000001</v>
      </c>
      <c r="R1712" s="164">
        <v>28.329000000000001</v>
      </c>
    </row>
    <row r="1713" spans="15:18">
      <c r="O1713" s="163" t="s">
        <v>382</v>
      </c>
      <c r="P1713" s="163">
        <v>2011</v>
      </c>
      <c r="Q1713" s="164">
        <v>8.3550000000000004</v>
      </c>
      <c r="R1713" s="164">
        <v>7.6980000000000004</v>
      </c>
    </row>
    <row r="1714" spans="15:18">
      <c r="O1714" s="163" t="s">
        <v>319</v>
      </c>
      <c r="P1714" s="163">
        <v>2011</v>
      </c>
      <c r="Q1714" s="164">
        <v>51.817999999999998</v>
      </c>
      <c r="R1714" s="164">
        <v>21.367999999999999</v>
      </c>
    </row>
    <row r="1715" spans="15:18">
      <c r="O1715" s="163" t="s">
        <v>23</v>
      </c>
      <c r="P1715" s="163">
        <v>2011</v>
      </c>
      <c r="Q1715" s="164">
        <v>395.68400000000003</v>
      </c>
      <c r="R1715" s="164">
        <v>86.128</v>
      </c>
    </row>
    <row r="1716" spans="15:18">
      <c r="O1716" s="163" t="s">
        <v>24</v>
      </c>
      <c r="P1716" s="163">
        <v>2011</v>
      </c>
      <c r="Q1716" s="164">
        <v>4.3330000000000002</v>
      </c>
      <c r="R1716" s="164">
        <v>4.0640000000000001</v>
      </c>
    </row>
    <row r="1717" spans="15:18">
      <c r="O1717" s="163" t="s">
        <v>27</v>
      </c>
      <c r="P1717" s="163">
        <v>2011</v>
      </c>
      <c r="Q1717" s="164">
        <v>157.28399999999999</v>
      </c>
      <c r="R1717" s="164">
        <v>45.314</v>
      </c>
    </row>
    <row r="1718" spans="15:18">
      <c r="O1718" s="163" t="s">
        <v>301</v>
      </c>
      <c r="P1718" s="163">
        <v>2011</v>
      </c>
      <c r="Q1718" s="164">
        <v>452.45</v>
      </c>
      <c r="R1718" s="164">
        <v>418.93400000000003</v>
      </c>
    </row>
    <row r="1719" spans="15:18">
      <c r="O1719" s="163" t="s">
        <v>29</v>
      </c>
      <c r="P1719" s="163">
        <v>2011</v>
      </c>
      <c r="Q1719" s="164">
        <v>2.5870000000000002</v>
      </c>
      <c r="R1719" s="164">
        <v>1.292</v>
      </c>
    </row>
    <row r="1720" spans="15:18">
      <c r="O1720" s="163" t="s">
        <v>32</v>
      </c>
      <c r="P1720" s="163">
        <v>2011</v>
      </c>
      <c r="Q1720" s="164">
        <v>16.071000000000002</v>
      </c>
      <c r="R1720" s="164">
        <v>5.4039999999999999</v>
      </c>
    </row>
    <row r="1721" spans="15:18">
      <c r="O1721" s="163" t="s">
        <v>34</v>
      </c>
      <c r="P1721" s="163">
        <v>2011</v>
      </c>
      <c r="Q1721" s="164">
        <v>5.04</v>
      </c>
      <c r="R1721" s="164">
        <v>1.39</v>
      </c>
    </row>
    <row r="1722" spans="15:18">
      <c r="O1722" s="163" t="s">
        <v>35</v>
      </c>
      <c r="P1722" s="163">
        <v>2011</v>
      </c>
      <c r="Q1722" s="164">
        <v>56.39</v>
      </c>
      <c r="R1722" s="164">
        <v>12.573</v>
      </c>
    </row>
    <row r="1723" spans="15:18">
      <c r="O1723" s="163" t="s">
        <v>383</v>
      </c>
      <c r="P1723" s="163">
        <v>2011</v>
      </c>
      <c r="Q1723" s="164">
        <v>35.506</v>
      </c>
      <c r="R1723" s="164">
        <v>12.872999999999999</v>
      </c>
    </row>
    <row r="1724" spans="15:18">
      <c r="O1724" s="163" t="s">
        <v>38</v>
      </c>
      <c r="P1724" s="163">
        <v>2011</v>
      </c>
      <c r="Q1724" s="164">
        <v>27.914999999999999</v>
      </c>
      <c r="R1724" s="164">
        <v>12.866</v>
      </c>
    </row>
    <row r="1725" spans="15:18">
      <c r="O1725" s="163" t="s">
        <v>40</v>
      </c>
      <c r="P1725" s="163">
        <v>2011</v>
      </c>
      <c r="Q1725" s="164">
        <v>2816.3180000000002</v>
      </c>
      <c r="R1725" s="164">
        <v>1126.723</v>
      </c>
    </row>
    <row r="1726" spans="15:18">
      <c r="O1726" s="163" t="s">
        <v>384</v>
      </c>
      <c r="P1726" s="163">
        <v>2011</v>
      </c>
      <c r="Q1726" s="164">
        <v>29.265000000000001</v>
      </c>
      <c r="R1726" s="164">
        <v>10.188000000000001</v>
      </c>
    </row>
    <row r="1727" spans="15:18">
      <c r="O1727" s="163" t="s">
        <v>309</v>
      </c>
      <c r="P1727" s="163">
        <v>2011</v>
      </c>
      <c r="Q1727" s="164">
        <v>112.271</v>
      </c>
      <c r="R1727" s="164">
        <v>34.390999999999998</v>
      </c>
    </row>
    <row r="1728" spans="15:18">
      <c r="O1728" s="163" t="s">
        <v>42</v>
      </c>
      <c r="P1728" s="163">
        <v>2011</v>
      </c>
      <c r="Q1728" s="164">
        <v>23.754000000000001</v>
      </c>
      <c r="R1728" s="164">
        <v>7.6050000000000004</v>
      </c>
    </row>
    <row r="1729" spans="15:18">
      <c r="O1729" s="163" t="s">
        <v>43</v>
      </c>
      <c r="P1729" s="163">
        <v>2011</v>
      </c>
      <c r="Q1729" s="164">
        <v>6.9770000000000003</v>
      </c>
      <c r="R1729" s="164">
        <v>1.45</v>
      </c>
    </row>
    <row r="1730" spans="15:18">
      <c r="O1730" s="163" t="s">
        <v>44</v>
      </c>
      <c r="P1730" s="163">
        <v>2011</v>
      </c>
      <c r="Q1730" s="164">
        <v>38.652000000000001</v>
      </c>
      <c r="R1730" s="164">
        <v>9.3079999999999998</v>
      </c>
    </row>
    <row r="1731" spans="15:18">
      <c r="O1731" s="163" t="s">
        <v>45</v>
      </c>
      <c r="P1731" s="163">
        <v>2011</v>
      </c>
      <c r="Q1731" s="164">
        <v>55.216000000000001</v>
      </c>
      <c r="R1731" s="164">
        <v>19.940000000000001</v>
      </c>
    </row>
    <row r="1732" spans="15:18">
      <c r="O1732" s="163" t="s">
        <v>48</v>
      </c>
      <c r="P1732" s="163">
        <v>2011</v>
      </c>
      <c r="Q1732" s="164">
        <v>1419.4739999999999</v>
      </c>
      <c r="R1732" s="164">
        <v>1271.415</v>
      </c>
    </row>
    <row r="1733" spans="15:18">
      <c r="O1733" s="163" t="s">
        <v>51</v>
      </c>
      <c r="P1733" s="163">
        <v>2011</v>
      </c>
      <c r="Q1733" s="164">
        <v>3.044</v>
      </c>
      <c r="R1733" s="164">
        <v>1.343</v>
      </c>
    </row>
    <row r="1734" spans="15:18">
      <c r="O1734" s="163" t="s">
        <v>54</v>
      </c>
      <c r="P1734" s="163">
        <v>2011</v>
      </c>
      <c r="Q1734" s="164">
        <v>4.0490000000000004</v>
      </c>
      <c r="R1734" s="164">
        <v>1.958</v>
      </c>
    </row>
    <row r="1735" spans="15:18">
      <c r="O1735" s="163" t="s">
        <v>55</v>
      </c>
      <c r="P1735" s="163">
        <v>2011</v>
      </c>
      <c r="Q1735" s="164">
        <v>22.904</v>
      </c>
      <c r="R1735" s="164">
        <v>8.4320000000000004</v>
      </c>
    </row>
    <row r="1736" spans="15:18">
      <c r="O1736" s="163" t="s">
        <v>56</v>
      </c>
      <c r="P1736" s="163">
        <v>2011</v>
      </c>
      <c r="Q1736" s="164">
        <v>348.84199999999998</v>
      </c>
      <c r="R1736" s="164">
        <v>156.291</v>
      </c>
    </row>
    <row r="1737" spans="15:18">
      <c r="O1737" s="163" t="s">
        <v>58</v>
      </c>
      <c r="P1737" s="163">
        <v>2011</v>
      </c>
      <c r="Q1737" s="164">
        <v>13495.912</v>
      </c>
      <c r="R1737" s="164">
        <v>4196.3329999999996</v>
      </c>
    </row>
    <row r="1738" spans="15:18">
      <c r="O1738" s="163" t="s">
        <v>60</v>
      </c>
      <c r="P1738" s="163">
        <v>2011</v>
      </c>
      <c r="Q1738" s="164">
        <v>533.51300000000003</v>
      </c>
      <c r="R1738" s="164">
        <v>194.94499999999999</v>
      </c>
    </row>
    <row r="1739" spans="15:18">
      <c r="O1739" s="163" t="s">
        <v>61</v>
      </c>
      <c r="P1739" s="163">
        <v>2011</v>
      </c>
      <c r="Q1739" s="164">
        <v>0.96499999999999997</v>
      </c>
      <c r="R1739" s="164">
        <v>0.42199999999999999</v>
      </c>
    </row>
    <row r="1740" spans="15:18">
      <c r="O1740" s="163" t="s">
        <v>385</v>
      </c>
      <c r="P1740" s="163">
        <v>2011</v>
      </c>
      <c r="Q1740" s="164">
        <v>45.52</v>
      </c>
      <c r="R1740" s="164">
        <v>16.747</v>
      </c>
    </row>
    <row r="1741" spans="15:18">
      <c r="O1741" s="163" t="s">
        <v>386</v>
      </c>
      <c r="P1741" s="163">
        <v>2011</v>
      </c>
      <c r="Q1741" s="164">
        <v>23.529</v>
      </c>
      <c r="R1741" s="164">
        <v>8.1210000000000004</v>
      </c>
    </row>
    <row r="1742" spans="15:18">
      <c r="O1742" s="163" t="s">
        <v>335</v>
      </c>
      <c r="P1742" s="163">
        <v>2011</v>
      </c>
      <c r="Q1742" s="164">
        <v>0</v>
      </c>
      <c r="R1742" s="164">
        <v>0</v>
      </c>
    </row>
    <row r="1743" spans="15:18">
      <c r="O1743" s="163" t="s">
        <v>63</v>
      </c>
      <c r="P1743" s="163">
        <v>2011</v>
      </c>
      <c r="Q1743" s="164">
        <v>60.137999999999998</v>
      </c>
      <c r="R1743" s="164">
        <v>26.146000000000001</v>
      </c>
    </row>
    <row r="1744" spans="15:18">
      <c r="O1744" s="163" t="s">
        <v>387</v>
      </c>
      <c r="P1744" s="163">
        <v>2011</v>
      </c>
      <c r="Q1744" s="164">
        <v>52.476999999999997</v>
      </c>
      <c r="R1744" s="164">
        <v>18.228000000000002</v>
      </c>
    </row>
    <row r="1745" spans="15:18">
      <c r="O1745" s="163" t="s">
        <v>320</v>
      </c>
      <c r="P1745" s="163">
        <v>2011</v>
      </c>
      <c r="Q1745" s="164">
        <v>88.058000000000007</v>
      </c>
      <c r="R1745" s="164">
        <v>46.362000000000002</v>
      </c>
    </row>
    <row r="1746" spans="15:18">
      <c r="O1746" s="163" t="s">
        <v>314</v>
      </c>
      <c r="P1746" s="163">
        <v>2011</v>
      </c>
      <c r="Q1746" s="164">
        <v>211.947</v>
      </c>
      <c r="R1746" s="164">
        <v>56.939</v>
      </c>
    </row>
    <row r="1747" spans="15:18">
      <c r="O1747" s="163" t="s">
        <v>330</v>
      </c>
      <c r="P1747" s="163">
        <v>2011</v>
      </c>
      <c r="Q1747" s="164">
        <v>25.748000000000001</v>
      </c>
      <c r="R1747" s="164">
        <v>19.283999999999999</v>
      </c>
    </row>
    <row r="1748" spans="15:18">
      <c r="O1748" s="163" t="s">
        <v>300</v>
      </c>
      <c r="P1748" s="163">
        <v>2011</v>
      </c>
      <c r="Q1748" s="164">
        <v>300.22500000000002</v>
      </c>
      <c r="R1748" s="164">
        <v>156.36000000000001</v>
      </c>
    </row>
    <row r="1749" spans="15:18">
      <c r="O1749" s="163" t="s">
        <v>313</v>
      </c>
      <c r="P1749" s="163">
        <v>2011</v>
      </c>
      <c r="Q1749" s="164">
        <v>241.28399999999999</v>
      </c>
      <c r="R1749" s="164">
        <v>268.18900000000002</v>
      </c>
    </row>
    <row r="1750" spans="15:18">
      <c r="O1750" s="163" t="s">
        <v>64</v>
      </c>
      <c r="P1750" s="163">
        <v>2011</v>
      </c>
      <c r="Q1750" s="164">
        <v>2.343</v>
      </c>
      <c r="R1750" s="164">
        <v>0.95399999999999996</v>
      </c>
    </row>
    <row r="1751" spans="15:18">
      <c r="O1751" s="163" t="s">
        <v>65</v>
      </c>
      <c r="P1751" s="163">
        <v>2011</v>
      </c>
      <c r="Q1751" s="164">
        <v>0.73799999999999999</v>
      </c>
      <c r="R1751" s="164">
        <v>0.442</v>
      </c>
    </row>
    <row r="1752" spans="15:18">
      <c r="O1752" s="163" t="s">
        <v>66</v>
      </c>
      <c r="P1752" s="163">
        <v>2011</v>
      </c>
      <c r="Q1752" s="164">
        <v>114.29900000000001</v>
      </c>
      <c r="R1752" s="164">
        <v>47.326999999999998</v>
      </c>
    </row>
    <row r="1753" spans="15:18">
      <c r="O1753" s="163" t="s">
        <v>68</v>
      </c>
      <c r="P1753" s="163">
        <v>2011</v>
      </c>
      <c r="Q1753" s="164">
        <v>150.66399999999999</v>
      </c>
      <c r="R1753" s="164">
        <v>52.893999999999998</v>
      </c>
    </row>
    <row r="1754" spans="15:18">
      <c r="O1754" s="163" t="s">
        <v>294</v>
      </c>
      <c r="P1754" s="163">
        <v>2011</v>
      </c>
      <c r="Q1754" s="164">
        <v>843.84199999999998</v>
      </c>
      <c r="R1754" s="164">
        <v>123.158</v>
      </c>
    </row>
    <row r="1755" spans="15:18">
      <c r="O1755" s="163" t="s">
        <v>329</v>
      </c>
      <c r="P1755" s="163">
        <v>2011</v>
      </c>
      <c r="Q1755" s="164">
        <v>45.997999999999998</v>
      </c>
      <c r="R1755" s="164">
        <v>18.748000000000001</v>
      </c>
    </row>
    <row r="1756" spans="15:18">
      <c r="O1756" s="163" t="s">
        <v>70</v>
      </c>
      <c r="P1756" s="163">
        <v>2011</v>
      </c>
      <c r="Q1756" s="164">
        <v>25.190999999999999</v>
      </c>
      <c r="R1756" s="164">
        <v>9.4640000000000004</v>
      </c>
    </row>
    <row r="1757" spans="15:18">
      <c r="O1757" s="163" t="s">
        <v>73</v>
      </c>
      <c r="P1757" s="163">
        <v>2011</v>
      </c>
      <c r="Q1757" s="164">
        <v>6.7590000000000003</v>
      </c>
      <c r="R1757" s="164">
        <v>1.1479999999999999</v>
      </c>
    </row>
    <row r="1758" spans="15:18">
      <c r="O1758" s="163" t="s">
        <v>322</v>
      </c>
      <c r="P1758" s="163">
        <v>2011</v>
      </c>
      <c r="Q1758" s="164">
        <v>31.295000000000002</v>
      </c>
      <c r="R1758" s="164">
        <v>14.942</v>
      </c>
    </row>
    <row r="1759" spans="15:18">
      <c r="O1759" s="163" t="s">
        <v>74</v>
      </c>
      <c r="P1759" s="163">
        <v>2011</v>
      </c>
      <c r="Q1759" s="164">
        <v>104.705</v>
      </c>
      <c r="R1759" s="164">
        <v>23.106999999999999</v>
      </c>
    </row>
    <row r="1760" spans="15:18">
      <c r="O1760" s="163" t="s">
        <v>388</v>
      </c>
      <c r="P1760" s="163">
        <v>2011</v>
      </c>
      <c r="Q1760" s="164">
        <v>15153.618</v>
      </c>
      <c r="R1760" s="164">
        <v>14153.828</v>
      </c>
    </row>
    <row r="1761" spans="15:18">
      <c r="O1761" s="163" t="s">
        <v>75</v>
      </c>
      <c r="P1761" s="163">
        <v>2011</v>
      </c>
      <c r="Q1761" s="164">
        <v>17360.988000000001</v>
      </c>
      <c r="R1761" s="164">
        <v>15183.004999999999</v>
      </c>
    </row>
    <row r="1762" spans="15:18">
      <c r="O1762" s="163" t="s">
        <v>331</v>
      </c>
      <c r="P1762" s="163">
        <v>2011</v>
      </c>
      <c r="Q1762" s="164">
        <v>6.2729999999999997</v>
      </c>
      <c r="R1762" s="164">
        <v>3.1989999999999998</v>
      </c>
    </row>
    <row r="1763" spans="15:18">
      <c r="O1763" s="163" t="s">
        <v>308</v>
      </c>
      <c r="P1763" s="163">
        <v>2011</v>
      </c>
      <c r="Q1763" s="164">
        <v>216.88499999999999</v>
      </c>
      <c r="R1763" s="164">
        <v>218.387</v>
      </c>
    </row>
    <row r="1764" spans="15:18">
      <c r="O1764" s="163" t="s">
        <v>287</v>
      </c>
      <c r="P1764" s="163">
        <v>2011</v>
      </c>
      <c r="Q1764" s="164">
        <v>2438.9389999999999</v>
      </c>
      <c r="R1764" s="164">
        <v>2337.4409999999998</v>
      </c>
    </row>
    <row r="1765" spans="15:18">
      <c r="O1765" s="163" t="s">
        <v>78</v>
      </c>
      <c r="P1765" s="163">
        <v>2011</v>
      </c>
      <c r="Q1765" s="164">
        <v>27.876999999999999</v>
      </c>
      <c r="R1765" s="164">
        <v>10.372</v>
      </c>
    </row>
    <row r="1766" spans="15:18">
      <c r="O1766" s="163" t="s">
        <v>389</v>
      </c>
      <c r="P1766" s="163">
        <v>2011</v>
      </c>
      <c r="Q1766" s="164">
        <v>2.68</v>
      </c>
      <c r="R1766" s="164">
        <v>0.75</v>
      </c>
    </row>
    <row r="1767" spans="15:18">
      <c r="O1767" s="163" t="s">
        <v>82</v>
      </c>
      <c r="P1767" s="163">
        <v>2011</v>
      </c>
      <c r="Q1767" s="164">
        <v>28.346</v>
      </c>
      <c r="R1767" s="164">
        <v>8.8350000000000009</v>
      </c>
    </row>
    <row r="1768" spans="15:18">
      <c r="O1768" s="163" t="s">
        <v>284</v>
      </c>
      <c r="P1768" s="163">
        <v>2011</v>
      </c>
      <c r="Q1768" s="164">
        <v>3442.0360000000001</v>
      </c>
      <c r="R1768" s="164">
        <v>3146.7469999999998</v>
      </c>
    </row>
    <row r="1769" spans="15:18">
      <c r="O1769" s="163" t="s">
        <v>84</v>
      </c>
      <c r="P1769" s="163">
        <v>2011</v>
      </c>
      <c r="Q1769" s="164">
        <v>85.525999999999996</v>
      </c>
      <c r="R1769" s="164">
        <v>17.027000000000001</v>
      </c>
    </row>
    <row r="1770" spans="15:18">
      <c r="O1770" s="163" t="s">
        <v>304</v>
      </c>
      <c r="P1770" s="163">
        <v>2011</v>
      </c>
      <c r="Q1770" s="164">
        <v>296.71699999999998</v>
      </c>
      <c r="R1770" s="164">
        <v>222.54499999999999</v>
      </c>
    </row>
    <row r="1771" spans="15:18">
      <c r="O1771" s="163" t="s">
        <v>86</v>
      </c>
      <c r="P1771" s="163">
        <v>2011</v>
      </c>
      <c r="Q1771" s="164">
        <v>1.179</v>
      </c>
      <c r="R1771" s="164">
        <v>0.67</v>
      </c>
    </row>
    <row r="1772" spans="15:18">
      <c r="O1772" s="163" t="s">
        <v>87</v>
      </c>
      <c r="P1772" s="163">
        <v>2011</v>
      </c>
      <c r="Q1772" s="164">
        <v>102.318</v>
      </c>
      <c r="R1772" s="164">
        <v>33.911999999999999</v>
      </c>
    </row>
    <row r="1773" spans="15:18">
      <c r="O1773" s="163" t="s">
        <v>88</v>
      </c>
      <c r="P1773" s="163">
        <v>2011</v>
      </c>
      <c r="Q1773" s="164">
        <v>13.397</v>
      </c>
      <c r="R1773" s="164">
        <v>3.395</v>
      </c>
    </row>
    <row r="1774" spans="15:18">
      <c r="O1774" s="163" t="s">
        <v>390</v>
      </c>
      <c r="P1774" s="163">
        <v>2011</v>
      </c>
      <c r="Q1774" s="164">
        <v>2.3660000000000001</v>
      </c>
      <c r="R1774" s="164">
        <v>0.752</v>
      </c>
    </row>
    <row r="1775" spans="15:18">
      <c r="O1775" s="163" t="s">
        <v>90</v>
      </c>
      <c r="P1775" s="163">
        <v>2011</v>
      </c>
      <c r="Q1775" s="164">
        <v>4.5940000000000003</v>
      </c>
      <c r="R1775" s="164">
        <v>0.96899999999999997</v>
      </c>
    </row>
    <row r="1776" spans="15:18">
      <c r="O1776" s="163" t="s">
        <v>91</v>
      </c>
      <c r="P1776" s="163">
        <v>2011</v>
      </c>
      <c r="Q1776" s="164">
        <v>15.849</v>
      </c>
      <c r="R1776" s="164">
        <v>4.5510000000000002</v>
      </c>
    </row>
    <row r="1777" spans="15:18">
      <c r="O1777" s="163" t="s">
        <v>92</v>
      </c>
      <c r="P1777" s="163">
        <v>2011</v>
      </c>
      <c r="Q1777" s="164">
        <v>33.790999999999997</v>
      </c>
      <c r="R1777" s="164">
        <v>11.989000000000001</v>
      </c>
    </row>
    <row r="1778" spans="15:18">
      <c r="O1778" s="163" t="s">
        <v>311</v>
      </c>
      <c r="P1778" s="163">
        <v>2011</v>
      </c>
      <c r="Q1778" s="164">
        <v>224.601</v>
      </c>
      <c r="R1778" s="164">
        <v>113.096</v>
      </c>
    </row>
    <row r="1779" spans="15:18">
      <c r="O1779" s="163" t="s">
        <v>93</v>
      </c>
      <c r="P1779" s="163">
        <v>2011</v>
      </c>
      <c r="Q1779" s="164">
        <v>12.62</v>
      </c>
      <c r="R1779" s="164">
        <v>18.273</v>
      </c>
    </row>
    <row r="1780" spans="15:18">
      <c r="O1780" s="163" t="s">
        <v>95</v>
      </c>
      <c r="P1780" s="163">
        <v>2011</v>
      </c>
      <c r="Q1780" s="164">
        <v>5845.3620000000001</v>
      </c>
      <c r="R1780" s="164">
        <v>1326.2349999999999</v>
      </c>
    </row>
    <row r="1781" spans="15:18">
      <c r="O1781" s="163" t="s">
        <v>96</v>
      </c>
      <c r="P1781" s="163">
        <v>2011</v>
      </c>
      <c r="Q1781" s="164">
        <v>2057.1329999999998</v>
      </c>
      <c r="R1781" s="164">
        <v>402.40800000000002</v>
      </c>
    </row>
    <row r="1782" spans="15:18">
      <c r="O1782" s="163" t="s">
        <v>391</v>
      </c>
      <c r="P1782" s="163">
        <v>2011</v>
      </c>
      <c r="Q1782" s="164">
        <v>1204.5029999999999</v>
      </c>
      <c r="R1782" s="164">
        <v>249.983</v>
      </c>
    </row>
    <row r="1783" spans="15:18">
      <c r="O1783" s="163" t="s">
        <v>299</v>
      </c>
      <c r="P1783" s="163">
        <v>2011</v>
      </c>
      <c r="Q1783" s="164">
        <v>420.75200000000001</v>
      </c>
      <c r="R1783" s="164">
        <v>73.197999999999993</v>
      </c>
    </row>
    <row r="1784" spans="15:18">
      <c r="O1784" s="163" t="s">
        <v>312</v>
      </c>
      <c r="P1784" s="163">
        <v>2011</v>
      </c>
      <c r="Q1784" s="164">
        <v>205.55600000000001</v>
      </c>
      <c r="R1784" s="164">
        <v>217.57300000000001</v>
      </c>
    </row>
    <row r="1785" spans="15:18">
      <c r="O1785" s="163" t="s">
        <v>97</v>
      </c>
      <c r="P1785" s="163">
        <v>2011</v>
      </c>
      <c r="Q1785" s="164">
        <v>234.39099999999999</v>
      </c>
      <c r="R1785" s="164">
        <v>184.46899999999999</v>
      </c>
    </row>
    <row r="1786" spans="15:18">
      <c r="O1786" s="163" t="s">
        <v>289</v>
      </c>
      <c r="P1786" s="163">
        <v>2011</v>
      </c>
      <c r="Q1786" s="164">
        <v>2131.797</v>
      </c>
      <c r="R1786" s="164">
        <v>1835.729</v>
      </c>
    </row>
    <row r="1787" spans="15:18">
      <c r="O1787" s="163" t="s">
        <v>326</v>
      </c>
      <c r="P1787" s="163">
        <v>2011</v>
      </c>
      <c r="Q1787" s="164">
        <v>22.907</v>
      </c>
      <c r="R1787" s="164">
        <v>0</v>
      </c>
    </row>
    <row r="1788" spans="15:18">
      <c r="O1788" s="163" t="s">
        <v>99</v>
      </c>
      <c r="P1788" s="163">
        <v>2011</v>
      </c>
      <c r="Q1788" s="164">
        <v>4386.152</v>
      </c>
      <c r="R1788" s="164">
        <v>4627.424</v>
      </c>
    </row>
    <row r="1789" spans="15:18">
      <c r="O1789" s="163" t="s">
        <v>100</v>
      </c>
      <c r="P1789" s="163">
        <v>2011</v>
      </c>
      <c r="Q1789" s="164">
        <v>69.796999999999997</v>
      </c>
      <c r="R1789" s="164">
        <v>17.474</v>
      </c>
    </row>
    <row r="1790" spans="15:18">
      <c r="O1790" s="163" t="s">
        <v>101</v>
      </c>
      <c r="P1790" s="163">
        <v>2011</v>
      </c>
      <c r="Q1790" s="164">
        <v>343.91500000000002</v>
      </c>
      <c r="R1790" s="164">
        <v>83.039000000000001</v>
      </c>
    </row>
    <row r="1791" spans="15:18">
      <c r="O1791" s="163" t="s">
        <v>103</v>
      </c>
      <c r="P1791" s="163">
        <v>2011</v>
      </c>
      <c r="Q1791" s="164">
        <v>108.637</v>
      </c>
      <c r="R1791" s="164">
        <v>25.393999999999998</v>
      </c>
    </row>
    <row r="1792" spans="15:18">
      <c r="O1792" s="163" t="s">
        <v>104</v>
      </c>
      <c r="P1792" s="163">
        <v>2011</v>
      </c>
      <c r="Q1792" s="164">
        <v>0.17399999999999999</v>
      </c>
      <c r="R1792" s="164">
        <v>0.114</v>
      </c>
    </row>
    <row r="1793" spans="15:18">
      <c r="O1793" s="163" t="s">
        <v>392</v>
      </c>
      <c r="P1793" s="163">
        <v>2011</v>
      </c>
      <c r="Q1793" s="164">
        <v>0</v>
      </c>
      <c r="R1793" s="164">
        <v>0</v>
      </c>
    </row>
    <row r="1794" spans="15:18">
      <c r="O1794" s="163" t="s">
        <v>393</v>
      </c>
      <c r="P1794" s="163">
        <v>2011</v>
      </c>
      <c r="Q1794" s="164">
        <v>1559.4469999999999</v>
      </c>
      <c r="R1794" s="164">
        <v>1139.1410000000001</v>
      </c>
    </row>
    <row r="1795" spans="15:18">
      <c r="O1795" s="163" t="s">
        <v>305</v>
      </c>
      <c r="P1795" s="163">
        <v>2011</v>
      </c>
      <c r="Q1795" s="164">
        <v>247.17</v>
      </c>
      <c r="R1795" s="164">
        <v>94.346999999999994</v>
      </c>
    </row>
    <row r="1796" spans="15:18">
      <c r="O1796" s="163" t="s">
        <v>106</v>
      </c>
      <c r="P1796" s="163">
        <v>2011</v>
      </c>
      <c r="Q1796" s="164">
        <v>16.106000000000002</v>
      </c>
      <c r="R1796" s="164">
        <v>3.238</v>
      </c>
    </row>
    <row r="1797" spans="15:18">
      <c r="O1797" s="163" t="s">
        <v>107</v>
      </c>
      <c r="P1797" s="163">
        <v>2011</v>
      </c>
      <c r="Q1797" s="164">
        <v>26.954000000000001</v>
      </c>
      <c r="R1797" s="164">
        <v>4.3449999999999998</v>
      </c>
    </row>
    <row r="1798" spans="15:18">
      <c r="O1798" s="163" t="s">
        <v>327</v>
      </c>
      <c r="P1798" s="163">
        <v>2011</v>
      </c>
      <c r="Q1798" s="164">
        <v>40.197000000000003</v>
      </c>
      <c r="R1798" s="164">
        <v>16.324000000000002</v>
      </c>
    </row>
    <row r="1799" spans="15:18">
      <c r="O1799" s="163" t="s">
        <v>108</v>
      </c>
      <c r="P1799" s="163">
        <v>2011</v>
      </c>
      <c r="Q1799" s="164">
        <v>72.013999999999996</v>
      </c>
      <c r="R1799" s="164">
        <v>31.367999999999999</v>
      </c>
    </row>
    <row r="1800" spans="15:18">
      <c r="O1800" s="163" t="s">
        <v>109</v>
      </c>
      <c r="P1800" s="163">
        <v>2011</v>
      </c>
      <c r="Q1800" s="164">
        <v>4.6040000000000001</v>
      </c>
      <c r="R1800" s="164">
        <v>1.7989999999999999</v>
      </c>
    </row>
    <row r="1801" spans="15:18">
      <c r="O1801" s="163" t="s">
        <v>110</v>
      </c>
      <c r="P1801" s="163">
        <v>2011</v>
      </c>
      <c r="Q1801" s="164">
        <v>2.9740000000000002</v>
      </c>
      <c r="R1801" s="164">
        <v>1.048</v>
      </c>
    </row>
    <row r="1802" spans="15:18">
      <c r="O1802" s="163" t="s">
        <v>394</v>
      </c>
      <c r="P1802" s="163">
        <v>2011</v>
      </c>
      <c r="Q1802" s="164">
        <v>69.322999999999993</v>
      </c>
      <c r="R1802" s="164">
        <v>20.844000000000001</v>
      </c>
    </row>
    <row r="1803" spans="15:18">
      <c r="O1803" s="163" t="s">
        <v>321</v>
      </c>
      <c r="P1803" s="163">
        <v>2011</v>
      </c>
      <c r="Q1803" s="164">
        <v>67.593999999999994</v>
      </c>
      <c r="R1803" s="164">
        <v>29.125</v>
      </c>
    </row>
    <row r="1804" spans="15:18">
      <c r="O1804" s="163" t="s">
        <v>328</v>
      </c>
      <c r="P1804" s="163">
        <v>2011</v>
      </c>
      <c r="Q1804" s="164">
        <v>47.412999999999997</v>
      </c>
      <c r="R1804" s="164">
        <v>42.427999999999997</v>
      </c>
    </row>
    <row r="1805" spans="15:18">
      <c r="O1805" s="163" t="s">
        <v>395</v>
      </c>
      <c r="P1805" s="163">
        <v>2011</v>
      </c>
      <c r="Q1805" s="164">
        <v>23.821999999999999</v>
      </c>
      <c r="R1805" s="164">
        <v>7.3410000000000002</v>
      </c>
    </row>
    <row r="1806" spans="15:18">
      <c r="O1806" s="163" t="s">
        <v>113</v>
      </c>
      <c r="P1806" s="163">
        <v>2011</v>
      </c>
      <c r="Q1806" s="164">
        <v>29.736000000000001</v>
      </c>
      <c r="R1806" s="164">
        <v>5.8810000000000002</v>
      </c>
    </row>
    <row r="1807" spans="15:18">
      <c r="O1807" s="163" t="s">
        <v>114</v>
      </c>
      <c r="P1807" s="163">
        <v>2011</v>
      </c>
      <c r="Q1807" s="164">
        <v>11.551</v>
      </c>
      <c r="R1807" s="164">
        <v>4.0430000000000001</v>
      </c>
    </row>
    <row r="1808" spans="15:18">
      <c r="O1808" s="163" t="s">
        <v>296</v>
      </c>
      <c r="P1808" s="163">
        <v>2011</v>
      </c>
      <c r="Q1808" s="164">
        <v>606.70000000000005</v>
      </c>
      <c r="R1808" s="164">
        <v>187.94200000000001</v>
      </c>
    </row>
    <row r="1809" spans="15:18">
      <c r="O1809" s="163" t="s">
        <v>116</v>
      </c>
      <c r="P1809" s="163">
        <v>2011</v>
      </c>
      <c r="Q1809" s="164">
        <v>3.7040000000000002</v>
      </c>
      <c r="R1809" s="164">
        <v>1.617</v>
      </c>
    </row>
    <row r="1810" spans="15:18">
      <c r="O1810" s="163" t="s">
        <v>117</v>
      </c>
      <c r="P1810" s="163">
        <v>2011</v>
      </c>
      <c r="Q1810" s="164">
        <v>23.902999999999999</v>
      </c>
      <c r="R1810" s="164">
        <v>7.1619999999999999</v>
      </c>
    </row>
    <row r="1811" spans="15:18">
      <c r="O1811" s="163" t="s">
        <v>332</v>
      </c>
      <c r="P1811" s="163">
        <v>2011</v>
      </c>
      <c r="Q1811" s="164">
        <v>11.728999999999999</v>
      </c>
      <c r="R1811" s="164">
        <v>6.8090000000000002</v>
      </c>
    </row>
    <row r="1812" spans="15:18">
      <c r="O1812" s="163" t="s">
        <v>120</v>
      </c>
      <c r="P1812" s="163">
        <v>2011</v>
      </c>
      <c r="Q1812" s="164">
        <v>10.036</v>
      </c>
      <c r="R1812" s="164">
        <v>2.3199999999999998</v>
      </c>
    </row>
    <row r="1813" spans="15:18">
      <c r="O1813" s="163" t="s">
        <v>121</v>
      </c>
      <c r="P1813" s="163">
        <v>2011</v>
      </c>
      <c r="Q1813" s="164">
        <v>20.263000000000002</v>
      </c>
      <c r="R1813" s="164">
        <v>8.1300000000000008</v>
      </c>
    </row>
    <row r="1814" spans="15:18">
      <c r="O1814" s="163" t="s">
        <v>122</v>
      </c>
      <c r="P1814" s="163">
        <v>2011</v>
      </c>
      <c r="Q1814" s="164">
        <v>1896.258</v>
      </c>
      <c r="R1814" s="164">
        <v>991.61599999999999</v>
      </c>
    </row>
    <row r="1815" spans="15:18">
      <c r="O1815" s="163" t="s">
        <v>124</v>
      </c>
      <c r="P1815" s="163">
        <v>2011</v>
      </c>
      <c r="Q1815" s="164">
        <v>14.878</v>
      </c>
      <c r="R1815" s="164">
        <v>3.7389999999999999</v>
      </c>
    </row>
    <row r="1816" spans="15:18">
      <c r="O1816" s="163" t="s">
        <v>129</v>
      </c>
      <c r="P1816" s="163">
        <v>2011</v>
      </c>
      <c r="Q1816" s="164">
        <v>20.643000000000001</v>
      </c>
      <c r="R1816" s="164">
        <v>4.0590000000000002</v>
      </c>
    </row>
    <row r="1817" spans="15:18">
      <c r="O1817" s="163" t="s">
        <v>130</v>
      </c>
      <c r="P1817" s="163">
        <v>2011</v>
      </c>
      <c r="Q1817" s="164">
        <v>8.7319999999999993</v>
      </c>
      <c r="R1817" s="164">
        <v>2.8929999999999998</v>
      </c>
    </row>
    <row r="1818" spans="15:18">
      <c r="O1818" s="163" t="s">
        <v>132</v>
      </c>
      <c r="P1818" s="163">
        <v>2011</v>
      </c>
      <c r="Q1818" s="164">
        <v>218.28299999999999</v>
      </c>
      <c r="R1818" s="164">
        <v>79.289000000000001</v>
      </c>
    </row>
    <row r="1819" spans="15:18">
      <c r="O1819" s="163" t="s">
        <v>133</v>
      </c>
      <c r="P1819" s="163">
        <v>2011</v>
      </c>
      <c r="Q1819" s="164">
        <v>24.018000000000001</v>
      </c>
      <c r="R1819" s="164">
        <v>9.7260000000000009</v>
      </c>
    </row>
    <row r="1820" spans="15:18">
      <c r="O1820" s="163" t="s">
        <v>135</v>
      </c>
      <c r="P1820" s="163">
        <v>2011</v>
      </c>
      <c r="Q1820" s="164">
        <v>0</v>
      </c>
      <c r="R1820" s="164">
        <v>0</v>
      </c>
    </row>
    <row r="1821" spans="15:18">
      <c r="O1821" s="163" t="s">
        <v>136</v>
      </c>
      <c r="P1821" s="163">
        <v>2011</v>
      </c>
      <c r="Q1821" s="164">
        <v>19.327000000000002</v>
      </c>
      <c r="R1821" s="164">
        <v>9.5129999999999999</v>
      </c>
    </row>
    <row r="1822" spans="15:18">
      <c r="O1822" s="163" t="s">
        <v>336</v>
      </c>
      <c r="P1822" s="163">
        <v>2011</v>
      </c>
      <c r="Q1822" s="164">
        <v>0</v>
      </c>
      <c r="R1822" s="164">
        <v>0</v>
      </c>
    </row>
    <row r="1823" spans="15:18">
      <c r="O1823" s="163" t="s">
        <v>318</v>
      </c>
      <c r="P1823" s="163">
        <v>2011</v>
      </c>
      <c r="Q1823" s="164">
        <v>55.503999999999998</v>
      </c>
      <c r="R1823" s="164">
        <v>10.449</v>
      </c>
    </row>
    <row r="1824" spans="15:18">
      <c r="O1824" s="163" t="s">
        <v>297</v>
      </c>
      <c r="P1824" s="163">
        <v>2011</v>
      </c>
      <c r="Q1824" s="164">
        <v>774.36300000000006</v>
      </c>
      <c r="R1824" s="164">
        <v>737.75400000000002</v>
      </c>
    </row>
    <row r="1825" spans="15:18">
      <c r="O1825" s="163" t="s">
        <v>137</v>
      </c>
      <c r="P1825" s="163">
        <v>2011</v>
      </c>
      <c r="Q1825" s="164">
        <v>139.572</v>
      </c>
      <c r="R1825" s="164">
        <v>123.995</v>
      </c>
    </row>
    <row r="1826" spans="15:18">
      <c r="O1826" s="163" t="s">
        <v>324</v>
      </c>
      <c r="P1826" s="163">
        <v>2011</v>
      </c>
      <c r="Q1826" s="164">
        <v>24.888000000000002</v>
      </c>
      <c r="R1826" s="164">
        <v>7.5709999999999997</v>
      </c>
    </row>
    <row r="1827" spans="15:18">
      <c r="O1827" s="163" t="s">
        <v>138</v>
      </c>
      <c r="P1827" s="163">
        <v>2011</v>
      </c>
      <c r="Q1827" s="164">
        <v>13.679</v>
      </c>
      <c r="R1827" s="164">
        <v>4.4829999999999997</v>
      </c>
    </row>
    <row r="1828" spans="15:18">
      <c r="O1828" s="163" t="s">
        <v>293</v>
      </c>
      <c r="P1828" s="163">
        <v>2011</v>
      </c>
      <c r="Q1828" s="164">
        <v>856.61900000000003</v>
      </c>
      <c r="R1828" s="164">
        <v>166.79</v>
      </c>
    </row>
    <row r="1829" spans="15:18">
      <c r="O1829" s="163" t="s">
        <v>338</v>
      </c>
      <c r="P1829" s="163">
        <v>2011</v>
      </c>
      <c r="Q1829" s="164">
        <v>0</v>
      </c>
      <c r="R1829" s="164">
        <v>0</v>
      </c>
    </row>
    <row r="1830" spans="15:18">
      <c r="O1830" s="163" t="s">
        <v>139</v>
      </c>
      <c r="P1830" s="163">
        <v>2011</v>
      </c>
      <c r="Q1830" s="164">
        <v>306.15600000000001</v>
      </c>
      <c r="R1830" s="164">
        <v>320.03199999999998</v>
      </c>
    </row>
    <row r="1831" spans="15:18">
      <c r="O1831" s="163" t="s">
        <v>142</v>
      </c>
      <c r="P1831" s="163">
        <v>2011</v>
      </c>
      <c r="Q1831" s="164">
        <v>139.53800000000001</v>
      </c>
      <c r="R1831" s="164">
        <v>41.524999999999999</v>
      </c>
    </row>
    <row r="1832" spans="15:18">
      <c r="O1832" s="163" t="s">
        <v>291</v>
      </c>
      <c r="P1832" s="163">
        <v>2011</v>
      </c>
      <c r="Q1832" s="164">
        <v>750.69299999999998</v>
      </c>
      <c r="R1832" s="164">
        <v>133.077</v>
      </c>
    </row>
    <row r="1833" spans="15:18">
      <c r="O1833" s="163" t="s">
        <v>337</v>
      </c>
      <c r="P1833" s="163">
        <v>2011</v>
      </c>
      <c r="Q1833" s="164">
        <v>0.28999999999999998</v>
      </c>
      <c r="R1833" s="164">
        <v>0.19</v>
      </c>
    </row>
    <row r="1834" spans="15:18">
      <c r="O1834" s="163" t="s">
        <v>325</v>
      </c>
      <c r="P1834" s="163">
        <v>2011</v>
      </c>
      <c r="Q1834" s="164">
        <v>60.792999999999999</v>
      </c>
      <c r="R1834" s="164">
        <v>25.038</v>
      </c>
    </row>
    <row r="1835" spans="15:18">
      <c r="O1835" s="163" t="s">
        <v>143</v>
      </c>
      <c r="P1835" s="163">
        <v>2011</v>
      </c>
      <c r="Q1835" s="164">
        <v>16.417999999999999</v>
      </c>
      <c r="R1835" s="164">
        <v>7.1959999999999997</v>
      </c>
    </row>
    <row r="1836" spans="15:18">
      <c r="O1836" s="163" t="s">
        <v>145</v>
      </c>
      <c r="P1836" s="163">
        <v>2011</v>
      </c>
      <c r="Q1836" s="164">
        <v>47.232999999999997</v>
      </c>
      <c r="R1836" s="164">
        <v>11.632</v>
      </c>
    </row>
    <row r="1837" spans="15:18">
      <c r="O1837" s="163" t="s">
        <v>146</v>
      </c>
      <c r="P1837" s="163">
        <v>2011</v>
      </c>
      <c r="Q1837" s="164">
        <v>308.86500000000001</v>
      </c>
      <c r="R1837" s="164">
        <v>111.377</v>
      </c>
    </row>
    <row r="1838" spans="15:18">
      <c r="O1838" s="163" t="s">
        <v>147</v>
      </c>
      <c r="P1838" s="163">
        <v>2011</v>
      </c>
      <c r="Q1838" s="164">
        <v>543.77099999999996</v>
      </c>
      <c r="R1838" s="164">
        <v>135.93</v>
      </c>
    </row>
    <row r="1839" spans="15:18">
      <c r="O1839" s="163" t="s">
        <v>290</v>
      </c>
      <c r="P1839" s="163">
        <v>2011</v>
      </c>
      <c r="Q1839" s="164">
        <v>850.08500000000004</v>
      </c>
      <c r="R1839" s="164">
        <v>401.53899999999999</v>
      </c>
    </row>
    <row r="1840" spans="15:18">
      <c r="O1840" s="163" t="s">
        <v>307</v>
      </c>
      <c r="P1840" s="163">
        <v>2011</v>
      </c>
      <c r="Q1840" s="164">
        <v>284.34100000000001</v>
      </c>
      <c r="R1840" s="164">
        <v>199.71199999999999</v>
      </c>
    </row>
    <row r="1841" spans="15:18">
      <c r="O1841" s="163" t="s">
        <v>303</v>
      </c>
      <c r="P1841" s="163">
        <v>2011</v>
      </c>
      <c r="Q1841" s="164">
        <v>255.55199999999999</v>
      </c>
      <c r="R1841" s="164">
        <v>115.209</v>
      </c>
    </row>
    <row r="1842" spans="15:18">
      <c r="O1842" s="163" t="s">
        <v>302</v>
      </c>
      <c r="P1842" s="163">
        <v>2011</v>
      </c>
      <c r="Q1842" s="164">
        <v>349.81900000000002</v>
      </c>
      <c r="R1842" s="164">
        <v>116.723</v>
      </c>
    </row>
    <row r="1843" spans="15:18">
      <c r="O1843" s="163" t="s">
        <v>283</v>
      </c>
      <c r="P1843" s="163">
        <v>2011</v>
      </c>
      <c r="Q1843" s="164">
        <v>3226.5990000000002</v>
      </c>
      <c r="R1843" s="164">
        <v>948.02</v>
      </c>
    </row>
    <row r="1844" spans="15:18">
      <c r="O1844" s="163" t="s">
        <v>151</v>
      </c>
      <c r="P1844" s="163">
        <v>2011</v>
      </c>
      <c r="Q1844" s="164">
        <v>14.75</v>
      </c>
      <c r="R1844" s="164">
        <v>4.149</v>
      </c>
    </row>
    <row r="1845" spans="15:18">
      <c r="O1845" s="163" t="s">
        <v>396</v>
      </c>
      <c r="P1845" s="163">
        <v>2011</v>
      </c>
      <c r="Q1845" s="164">
        <v>1.0900000000000001</v>
      </c>
      <c r="R1845" s="164">
        <v>0.57199999999999995</v>
      </c>
    </row>
    <row r="1846" spans="15:18">
      <c r="O1846" s="163" t="s">
        <v>333</v>
      </c>
      <c r="P1846" s="163">
        <v>2011</v>
      </c>
      <c r="Q1846" s="164">
        <v>1.889</v>
      </c>
      <c r="R1846" s="164">
        <v>1.0509999999999999</v>
      </c>
    </row>
    <row r="1847" spans="15:18">
      <c r="O1847" s="163" t="s">
        <v>397</v>
      </c>
      <c r="P1847" s="163">
        <v>2011</v>
      </c>
      <c r="Q1847" s="164">
        <v>1.08</v>
      </c>
      <c r="R1847" s="164">
        <v>0.58599999999999997</v>
      </c>
    </row>
    <row r="1848" spans="15:18">
      <c r="O1848" s="163" t="s">
        <v>152</v>
      </c>
      <c r="P1848" s="163">
        <v>2011</v>
      </c>
      <c r="Q1848" s="164">
        <v>1.06</v>
      </c>
      <c r="R1848" s="164">
        <v>0.51</v>
      </c>
    </row>
    <row r="1849" spans="15:18">
      <c r="O1849" s="163" t="s">
        <v>398</v>
      </c>
      <c r="P1849" s="163">
        <v>2011</v>
      </c>
      <c r="Q1849" s="164">
        <v>0.51300000000000001</v>
      </c>
      <c r="R1849" s="164">
        <v>0.17599999999999999</v>
      </c>
    </row>
    <row r="1850" spans="15:18">
      <c r="O1850" s="163" t="s">
        <v>286</v>
      </c>
      <c r="P1850" s="163">
        <v>2011</v>
      </c>
      <c r="Q1850" s="164">
        <v>1366.704</v>
      </c>
      <c r="R1850" s="164">
        <v>473.35599999999999</v>
      </c>
    </row>
    <row r="1851" spans="15:18">
      <c r="O1851" s="163" t="s">
        <v>156</v>
      </c>
      <c r="P1851" s="163">
        <v>2011</v>
      </c>
      <c r="Q1851" s="164">
        <v>28.838000000000001</v>
      </c>
      <c r="R1851" s="164">
        <v>10.58</v>
      </c>
    </row>
    <row r="1852" spans="15:18">
      <c r="O1852" s="163" t="s">
        <v>399</v>
      </c>
      <c r="P1852" s="163">
        <v>2011</v>
      </c>
      <c r="Q1852" s="164">
        <v>90.945999999999998</v>
      </c>
      <c r="R1852" s="164">
        <v>30.361999999999998</v>
      </c>
    </row>
    <row r="1853" spans="15:18">
      <c r="O1853" s="163" t="s">
        <v>159</v>
      </c>
      <c r="P1853" s="163">
        <v>2011</v>
      </c>
      <c r="Q1853" s="164">
        <v>1.9610000000000001</v>
      </c>
      <c r="R1853" s="164">
        <v>1.226</v>
      </c>
    </row>
    <row r="1854" spans="15:18">
      <c r="O1854" s="163" t="s">
        <v>160</v>
      </c>
      <c r="P1854" s="163">
        <v>2011</v>
      </c>
      <c r="Q1854" s="164">
        <v>8.1920000000000002</v>
      </c>
      <c r="R1854" s="164">
        <v>2.2490000000000001</v>
      </c>
    </row>
    <row r="1855" spans="15:18">
      <c r="O1855" s="163" t="s">
        <v>161</v>
      </c>
      <c r="P1855" s="163">
        <v>2011</v>
      </c>
      <c r="Q1855" s="164">
        <v>386.673</v>
      </c>
      <c r="R1855" s="164">
        <v>187.14599999999999</v>
      </c>
    </row>
    <row r="1856" spans="15:18">
      <c r="O1856" s="163" t="s">
        <v>315</v>
      </c>
      <c r="P1856" s="163">
        <v>2011</v>
      </c>
      <c r="Q1856" s="164">
        <v>135.316</v>
      </c>
      <c r="R1856" s="164">
        <v>80.748000000000005</v>
      </c>
    </row>
    <row r="1857" spans="15:18">
      <c r="O1857" s="163" t="s">
        <v>323</v>
      </c>
      <c r="P1857" s="163">
        <v>2011</v>
      </c>
      <c r="Q1857" s="164">
        <v>58.488999999999997</v>
      </c>
      <c r="R1857" s="164">
        <v>39.834000000000003</v>
      </c>
    </row>
    <row r="1858" spans="15:18">
      <c r="O1858" s="163" t="s">
        <v>162</v>
      </c>
      <c r="P1858" s="163">
        <v>2011</v>
      </c>
      <c r="Q1858" s="164">
        <v>1.0409999999999999</v>
      </c>
      <c r="R1858" s="164">
        <v>0.57899999999999996</v>
      </c>
    </row>
    <row r="1859" spans="15:18">
      <c r="O1859" s="163" t="s">
        <v>164</v>
      </c>
      <c r="P1859" s="163">
        <v>2011</v>
      </c>
      <c r="Q1859" s="164">
        <v>633.63800000000003</v>
      </c>
      <c r="R1859" s="164">
        <v>309.85899999999998</v>
      </c>
    </row>
    <row r="1860" spans="15:18">
      <c r="O1860" s="163" t="s">
        <v>292</v>
      </c>
      <c r="P1860" s="163">
        <v>2011</v>
      </c>
      <c r="Q1860" s="164">
        <v>1527.269</v>
      </c>
      <c r="R1860" s="164">
        <v>1212.377</v>
      </c>
    </row>
    <row r="1861" spans="15:18">
      <c r="O1861" s="163" t="s">
        <v>166</v>
      </c>
      <c r="P1861" s="163">
        <v>2011</v>
      </c>
      <c r="Q1861" s="164">
        <v>169.28</v>
      </c>
      <c r="R1861" s="164">
        <v>35.994999999999997</v>
      </c>
    </row>
    <row r="1862" spans="15:18">
      <c r="O1862" s="163" t="s">
        <v>288</v>
      </c>
      <c r="P1862" s="163">
        <v>2011</v>
      </c>
      <c r="Q1862" s="164">
        <v>146.67599999999999</v>
      </c>
      <c r="R1862" s="164">
        <v>34.642000000000003</v>
      </c>
    </row>
    <row r="1863" spans="15:18">
      <c r="O1863" s="163" t="s">
        <v>167</v>
      </c>
      <c r="P1863" s="163">
        <v>2011</v>
      </c>
      <c r="Q1863" s="164">
        <v>7.9160000000000004</v>
      </c>
      <c r="R1863" s="164">
        <v>2.3250000000000002</v>
      </c>
    </row>
    <row r="1864" spans="15:18">
      <c r="O1864" s="163" t="s">
        <v>168</v>
      </c>
      <c r="P1864" s="163">
        <v>2011</v>
      </c>
      <c r="Q1864" s="164">
        <v>7.718</v>
      </c>
      <c r="R1864" s="164">
        <v>2.8980000000000001</v>
      </c>
    </row>
    <row r="1865" spans="15:18">
      <c r="O1865" s="163" t="s">
        <v>310</v>
      </c>
      <c r="P1865" s="163">
        <v>2011</v>
      </c>
      <c r="Q1865" s="164">
        <v>413.01799999999997</v>
      </c>
      <c r="R1865" s="164">
        <v>432.08499999999998</v>
      </c>
    </row>
    <row r="1866" spans="15:18">
      <c r="O1866" s="163" t="s">
        <v>170</v>
      </c>
      <c r="P1866" s="163">
        <v>2011</v>
      </c>
      <c r="Q1866" s="164">
        <v>431.62700000000001</v>
      </c>
      <c r="R1866" s="164">
        <v>463.14800000000002</v>
      </c>
    </row>
    <row r="1867" spans="15:18">
      <c r="O1867" s="163" t="s">
        <v>400</v>
      </c>
      <c r="P1867" s="163">
        <v>2011</v>
      </c>
      <c r="Q1867" s="164">
        <v>0</v>
      </c>
      <c r="R1867" s="164">
        <v>0</v>
      </c>
    </row>
    <row r="1868" spans="15:18">
      <c r="O1868" s="163" t="s">
        <v>172</v>
      </c>
      <c r="P1868" s="163">
        <v>2011</v>
      </c>
      <c r="Q1868" s="164">
        <v>17.286999999999999</v>
      </c>
      <c r="R1868" s="164">
        <v>3.4169999999999998</v>
      </c>
    </row>
    <row r="1869" spans="15:18">
      <c r="O1869" s="163" t="s">
        <v>401</v>
      </c>
      <c r="P1869" s="163">
        <v>2011</v>
      </c>
      <c r="Q1869" s="164">
        <v>100.248</v>
      </c>
      <c r="R1869" s="164">
        <v>20.658000000000001</v>
      </c>
    </row>
    <row r="1870" spans="15:18">
      <c r="O1870" s="163" t="s">
        <v>173</v>
      </c>
      <c r="P1870" s="163">
        <v>2011</v>
      </c>
      <c r="Q1870" s="164">
        <v>852.04600000000005</v>
      </c>
      <c r="R1870" s="164">
        <v>210.25200000000001</v>
      </c>
    </row>
    <row r="1871" spans="15:18">
      <c r="O1871" s="163" t="s">
        <v>174</v>
      </c>
      <c r="P1871" s="163">
        <v>2011</v>
      </c>
      <c r="Q1871" s="164">
        <v>8.2409999999999997</v>
      </c>
      <c r="R1871" s="164">
        <v>2.5979999999999999</v>
      </c>
    </row>
    <row r="1872" spans="15:18">
      <c r="O1872" s="163" t="s">
        <v>334</v>
      </c>
      <c r="P1872" s="163">
        <v>2011</v>
      </c>
      <c r="Q1872" s="164">
        <v>0.53400000000000003</v>
      </c>
      <c r="R1872" s="164">
        <v>0.27700000000000002</v>
      </c>
    </row>
    <row r="1873" spans="15:18">
      <c r="O1873" s="163" t="s">
        <v>402</v>
      </c>
      <c r="P1873" s="163">
        <v>2011</v>
      </c>
      <c r="Q1873" s="164">
        <v>38.317</v>
      </c>
      <c r="R1873" s="164">
        <v>18.684999999999999</v>
      </c>
    </row>
    <row r="1874" spans="15:18">
      <c r="O1874" s="163" t="s">
        <v>175</v>
      </c>
      <c r="P1874" s="163">
        <v>2011</v>
      </c>
      <c r="Q1874" s="164">
        <v>109.247</v>
      </c>
      <c r="R1874" s="164">
        <v>40.387999999999998</v>
      </c>
    </row>
    <row r="1875" spans="15:18">
      <c r="O1875" s="163" t="s">
        <v>176</v>
      </c>
      <c r="P1875" s="163">
        <v>2011</v>
      </c>
      <c r="Q1875" s="164">
        <v>1308.3440000000001</v>
      </c>
      <c r="R1875" s="164">
        <v>614.66600000000005</v>
      </c>
    </row>
    <row r="1876" spans="15:18">
      <c r="O1876" s="163" t="s">
        <v>178</v>
      </c>
      <c r="P1876" s="163">
        <v>2011</v>
      </c>
      <c r="Q1876" s="164">
        <v>58.014000000000003</v>
      </c>
      <c r="R1876" s="164">
        <v>15.224</v>
      </c>
    </row>
    <row r="1877" spans="15:18">
      <c r="O1877" s="163" t="s">
        <v>179</v>
      </c>
      <c r="P1877" s="163">
        <v>2011</v>
      </c>
      <c r="Q1877" s="164">
        <v>56.478999999999999</v>
      </c>
      <c r="R1877" s="164">
        <v>14.558999999999999</v>
      </c>
    </row>
    <row r="1878" spans="15:18">
      <c r="O1878" s="163" t="s">
        <v>180</v>
      </c>
      <c r="P1878" s="163">
        <v>2011</v>
      </c>
      <c r="Q1878" s="164">
        <v>379.14</v>
      </c>
      <c r="R1878" s="164">
        <v>95.287000000000006</v>
      </c>
    </row>
    <row r="1879" spans="15:18">
      <c r="O1879" s="163" t="s">
        <v>182</v>
      </c>
      <c r="P1879" s="163">
        <v>2011</v>
      </c>
      <c r="Q1879" s="164">
        <v>503.16800000000001</v>
      </c>
      <c r="R1879" s="164">
        <v>213.37299999999999</v>
      </c>
    </row>
    <row r="1880" spans="15:18">
      <c r="O1880" s="163" t="s">
        <v>285</v>
      </c>
      <c r="P1880" s="163">
        <v>2011</v>
      </c>
      <c r="Q1880" s="164">
        <v>2312.0770000000002</v>
      </c>
      <c r="R1880" s="164">
        <v>2518.2629999999999</v>
      </c>
    </row>
    <row r="1881" spans="15:18">
      <c r="O1881" s="163" t="s">
        <v>403</v>
      </c>
      <c r="P1881" s="163">
        <v>2011</v>
      </c>
      <c r="Q1881" s="164">
        <v>15517.9</v>
      </c>
      <c r="R1881" s="164">
        <v>13816.135</v>
      </c>
    </row>
    <row r="1882" spans="15:18">
      <c r="O1882" s="163" t="s">
        <v>184</v>
      </c>
      <c r="P1882" s="163">
        <v>2011</v>
      </c>
      <c r="Q1882" s="164">
        <v>59.701999999999998</v>
      </c>
      <c r="R1882" s="164">
        <v>24.58</v>
      </c>
    </row>
    <row r="1883" spans="15:18">
      <c r="O1883" s="163" t="s">
        <v>298</v>
      </c>
      <c r="P1883" s="163">
        <v>2011</v>
      </c>
      <c r="Q1883" s="164">
        <v>129.459</v>
      </c>
      <c r="R1883" s="164">
        <v>23.274999999999999</v>
      </c>
    </row>
    <row r="1884" spans="15:18">
      <c r="O1884" s="163" t="s">
        <v>186</v>
      </c>
      <c r="P1884" s="163">
        <v>2011</v>
      </c>
      <c r="Q1884" s="164">
        <v>0.70499999999999996</v>
      </c>
      <c r="R1884" s="164">
        <v>0.51</v>
      </c>
    </row>
    <row r="1885" spans="15:18">
      <c r="O1885" s="163" t="s">
        <v>295</v>
      </c>
      <c r="P1885" s="163">
        <v>2011</v>
      </c>
      <c r="Q1885" s="164">
        <v>500.32600000000002</v>
      </c>
      <c r="R1885" s="164">
        <v>181.84</v>
      </c>
    </row>
    <row r="1886" spans="15:18">
      <c r="O1886" s="163" t="s">
        <v>187</v>
      </c>
      <c r="P1886" s="163">
        <v>2011</v>
      </c>
      <c r="Q1886" s="164">
        <v>414.339</v>
      </c>
      <c r="R1886" s="164">
        <v>83.167000000000002</v>
      </c>
    </row>
    <row r="1887" spans="15:18">
      <c r="O1887" s="163" t="s">
        <v>404</v>
      </c>
      <c r="P1887" s="163">
        <v>2011</v>
      </c>
      <c r="Q1887" s="164">
        <v>90711.88</v>
      </c>
      <c r="R1887" s="164">
        <v>54034.487999999998</v>
      </c>
    </row>
    <row r="1888" spans="15:18">
      <c r="O1888" s="163" t="s">
        <v>317</v>
      </c>
      <c r="P1888" s="163">
        <v>2011</v>
      </c>
      <c r="Q1888" s="164">
        <v>87.638999999999996</v>
      </c>
      <c r="R1888" s="164">
        <v>16.972999999999999</v>
      </c>
    </row>
    <row r="1889" spans="15:18">
      <c r="O1889" s="163" t="s">
        <v>188</v>
      </c>
      <c r="P1889" s="163">
        <v>2011</v>
      </c>
      <c r="Q1889" s="164">
        <v>48.500999999999998</v>
      </c>
      <c r="R1889" s="164">
        <v>13.449</v>
      </c>
    </row>
    <row r="1890" spans="15:18">
      <c r="O1890" s="163" t="s">
        <v>189</v>
      </c>
      <c r="P1890" s="163">
        <v>2011</v>
      </c>
      <c r="Q1890" s="164">
        <v>21.72</v>
      </c>
      <c r="R1890" s="164">
        <v>5.8220000000000001</v>
      </c>
    </row>
    <row r="1891" spans="15:18">
      <c r="O1891" s="163" t="s">
        <v>2</v>
      </c>
      <c r="P1891" s="163">
        <v>2012</v>
      </c>
      <c r="Q1891" s="164">
        <v>56.46</v>
      </c>
      <c r="R1891" s="164">
        <v>12.438000000000001</v>
      </c>
    </row>
    <row r="1892" spans="15:18">
      <c r="O1892" s="163" t="s">
        <v>7</v>
      </c>
      <c r="P1892" s="163">
        <v>2012</v>
      </c>
      <c r="Q1892" s="164">
        <v>28.457000000000001</v>
      </c>
      <c r="R1892" s="164">
        <v>11.188000000000001</v>
      </c>
    </row>
    <row r="1893" spans="15:18">
      <c r="O1893" s="163" t="s">
        <v>8</v>
      </c>
      <c r="P1893" s="163">
        <v>2012</v>
      </c>
      <c r="Q1893" s="164">
        <v>491.74</v>
      </c>
      <c r="R1893" s="164">
        <v>123.727</v>
      </c>
    </row>
    <row r="1894" spans="15:18">
      <c r="O1894" s="163" t="s">
        <v>316</v>
      </c>
      <c r="P1894" s="163">
        <v>2012</v>
      </c>
      <c r="Q1894" s="164">
        <v>150.54300000000001</v>
      </c>
      <c r="R1894" s="164">
        <v>55.043999999999997</v>
      </c>
    </row>
    <row r="1895" spans="15:18">
      <c r="O1895" s="163" t="s">
        <v>381</v>
      </c>
      <c r="P1895" s="163">
        <v>2012</v>
      </c>
      <c r="Q1895" s="164">
        <v>1.833</v>
      </c>
      <c r="R1895" s="164">
        <v>1.034</v>
      </c>
    </row>
    <row r="1896" spans="15:18">
      <c r="O1896" s="163" t="s">
        <v>14</v>
      </c>
      <c r="P1896" s="163">
        <v>2012</v>
      </c>
      <c r="Q1896" s="164">
        <v>0</v>
      </c>
      <c r="R1896" s="164">
        <v>321.83999999999997</v>
      </c>
    </row>
    <row r="1897" spans="15:18">
      <c r="O1897" s="163" t="s">
        <v>15</v>
      </c>
      <c r="P1897" s="163">
        <v>2012</v>
      </c>
      <c r="Q1897" s="164">
        <v>21.646000000000001</v>
      </c>
      <c r="R1897" s="164">
        <v>6.6429999999999998</v>
      </c>
    </row>
    <row r="1898" spans="15:18">
      <c r="O1898" s="163" t="s">
        <v>18</v>
      </c>
      <c r="P1898" s="163">
        <v>2012</v>
      </c>
      <c r="Q1898" s="164">
        <v>966.44399999999996</v>
      </c>
      <c r="R1898" s="164">
        <v>845.904</v>
      </c>
    </row>
    <row r="1899" spans="15:18">
      <c r="O1899" s="163" t="s">
        <v>306</v>
      </c>
      <c r="P1899" s="163">
        <v>2012</v>
      </c>
      <c r="Q1899" s="164">
        <v>372.73899999999998</v>
      </c>
      <c r="R1899" s="164">
        <v>348.71899999999999</v>
      </c>
    </row>
    <row r="1900" spans="15:18">
      <c r="O1900" s="163" t="s">
        <v>21</v>
      </c>
      <c r="P1900" s="163">
        <v>2012</v>
      </c>
      <c r="Q1900" s="164">
        <v>147.69300000000001</v>
      </c>
      <c r="R1900" s="164">
        <v>28.952000000000002</v>
      </c>
    </row>
    <row r="1901" spans="15:18">
      <c r="O1901" s="163" t="s">
        <v>382</v>
      </c>
      <c r="P1901" s="163">
        <v>2012</v>
      </c>
      <c r="Q1901" s="164">
        <v>8.4410000000000007</v>
      </c>
      <c r="R1901" s="164">
        <v>7.7770000000000001</v>
      </c>
    </row>
    <row r="1902" spans="15:18">
      <c r="O1902" s="163" t="s">
        <v>319</v>
      </c>
      <c r="P1902" s="163">
        <v>2012</v>
      </c>
      <c r="Q1902" s="164">
        <v>53.677999999999997</v>
      </c>
      <c r="R1902" s="164">
        <v>22.134</v>
      </c>
    </row>
    <row r="1903" spans="15:18">
      <c r="O1903" s="163" t="s">
        <v>23</v>
      </c>
      <c r="P1903" s="163">
        <v>2012</v>
      </c>
      <c r="Q1903" s="164">
        <v>421.48899999999998</v>
      </c>
      <c r="R1903" s="164">
        <v>91.745000000000005</v>
      </c>
    </row>
    <row r="1904" spans="15:18">
      <c r="O1904" s="163" t="s">
        <v>24</v>
      </c>
      <c r="P1904" s="163">
        <v>2012</v>
      </c>
      <c r="Q1904" s="164">
        <v>4.3330000000000002</v>
      </c>
      <c r="R1904" s="164">
        <v>4.0640000000000001</v>
      </c>
    </row>
    <row r="1905" spans="15:18">
      <c r="O1905" s="163" t="s">
        <v>27</v>
      </c>
      <c r="P1905" s="163">
        <v>2012</v>
      </c>
      <c r="Q1905" s="164">
        <v>160.00700000000001</v>
      </c>
      <c r="R1905" s="164">
        <v>46.098999999999997</v>
      </c>
    </row>
    <row r="1906" spans="15:18">
      <c r="O1906" s="163" t="s">
        <v>301</v>
      </c>
      <c r="P1906" s="163">
        <v>2012</v>
      </c>
      <c r="Q1906" s="164">
        <v>452.87799999999999</v>
      </c>
      <c r="R1906" s="164">
        <v>419.33100000000002</v>
      </c>
    </row>
    <row r="1907" spans="15:18">
      <c r="O1907" s="163" t="s">
        <v>29</v>
      </c>
      <c r="P1907" s="163">
        <v>2012</v>
      </c>
      <c r="Q1907" s="164">
        <v>2.6850000000000001</v>
      </c>
      <c r="R1907" s="164">
        <v>1.3420000000000001</v>
      </c>
    </row>
    <row r="1908" spans="15:18">
      <c r="O1908" s="163" t="s">
        <v>32</v>
      </c>
      <c r="P1908" s="163">
        <v>2012</v>
      </c>
      <c r="Q1908" s="164">
        <v>16.937999999999999</v>
      </c>
      <c r="R1908" s="164">
        <v>5.6959999999999997</v>
      </c>
    </row>
    <row r="1909" spans="15:18">
      <c r="O1909" s="163" t="s">
        <v>34</v>
      </c>
      <c r="P1909" s="163">
        <v>2012</v>
      </c>
      <c r="Q1909" s="164">
        <v>5.2949999999999999</v>
      </c>
      <c r="R1909" s="164">
        <v>1.46</v>
      </c>
    </row>
    <row r="1910" spans="15:18">
      <c r="O1910" s="163" t="s">
        <v>35</v>
      </c>
      <c r="P1910" s="163">
        <v>2012</v>
      </c>
      <c r="Q1910" s="164">
        <v>59.308999999999997</v>
      </c>
      <c r="R1910" s="164">
        <v>13.223000000000001</v>
      </c>
    </row>
    <row r="1911" spans="15:18">
      <c r="O1911" s="163" t="s">
        <v>383</v>
      </c>
      <c r="P1911" s="163">
        <v>2012</v>
      </c>
      <c r="Q1911" s="164">
        <v>35.076999999999998</v>
      </c>
      <c r="R1911" s="164">
        <v>12.718</v>
      </c>
    </row>
    <row r="1912" spans="15:18">
      <c r="O1912" s="163" t="s">
        <v>38</v>
      </c>
      <c r="P1912" s="163">
        <v>2012</v>
      </c>
      <c r="Q1912" s="164">
        <v>29.119</v>
      </c>
      <c r="R1912" s="164">
        <v>13.420999999999999</v>
      </c>
    </row>
    <row r="1913" spans="15:18">
      <c r="O1913" s="163" t="s">
        <v>40</v>
      </c>
      <c r="P1913" s="163">
        <v>2012</v>
      </c>
      <c r="Q1913" s="164">
        <v>2845.377</v>
      </c>
      <c r="R1913" s="164">
        <v>1138.348</v>
      </c>
    </row>
    <row r="1914" spans="15:18">
      <c r="O1914" s="163" t="s">
        <v>384</v>
      </c>
      <c r="P1914" s="163">
        <v>2012</v>
      </c>
      <c r="Q1914" s="164">
        <v>29.542999999999999</v>
      </c>
      <c r="R1914" s="164">
        <v>10.284000000000001</v>
      </c>
    </row>
    <row r="1915" spans="15:18">
      <c r="O1915" s="163" t="s">
        <v>309</v>
      </c>
      <c r="P1915" s="163">
        <v>2012</v>
      </c>
      <c r="Q1915" s="164">
        <v>112.824</v>
      </c>
      <c r="R1915" s="164">
        <v>34.56</v>
      </c>
    </row>
    <row r="1916" spans="15:18">
      <c r="O1916" s="163" t="s">
        <v>42</v>
      </c>
      <c r="P1916" s="163">
        <v>2012</v>
      </c>
      <c r="Q1916" s="164">
        <v>25.89</v>
      </c>
      <c r="R1916" s="164">
        <v>8.2889999999999997</v>
      </c>
    </row>
    <row r="1917" spans="15:18">
      <c r="O1917" s="163" t="s">
        <v>43</v>
      </c>
      <c r="P1917" s="163">
        <v>2012</v>
      </c>
      <c r="Q1917" s="164">
        <v>7.258</v>
      </c>
      <c r="R1917" s="164">
        <v>1.508</v>
      </c>
    </row>
    <row r="1918" spans="15:18">
      <c r="O1918" s="163" t="s">
        <v>44</v>
      </c>
      <c r="P1918" s="163">
        <v>2012</v>
      </c>
      <c r="Q1918" s="164">
        <v>41.478999999999999</v>
      </c>
      <c r="R1918" s="164">
        <v>9.9879999999999995</v>
      </c>
    </row>
    <row r="1919" spans="15:18">
      <c r="O1919" s="163" t="s">
        <v>45</v>
      </c>
      <c r="P1919" s="163">
        <v>2012</v>
      </c>
      <c r="Q1919" s="164">
        <v>57.749000000000002</v>
      </c>
      <c r="R1919" s="164">
        <v>20.855</v>
      </c>
    </row>
    <row r="1920" spans="15:18">
      <c r="O1920" s="163" t="s">
        <v>48</v>
      </c>
      <c r="P1920" s="163">
        <v>2012</v>
      </c>
      <c r="Q1920" s="164">
        <v>1443.732</v>
      </c>
      <c r="R1920" s="164">
        <v>1293.144</v>
      </c>
    </row>
    <row r="1921" spans="15:18">
      <c r="O1921" s="163" t="s">
        <v>51</v>
      </c>
      <c r="P1921" s="163">
        <v>2012</v>
      </c>
      <c r="Q1921" s="164">
        <v>3.0819999999999999</v>
      </c>
      <c r="R1921" s="164">
        <v>1.359</v>
      </c>
    </row>
    <row r="1922" spans="15:18">
      <c r="O1922" s="163" t="s">
        <v>54</v>
      </c>
      <c r="P1922" s="163">
        <v>2012</v>
      </c>
      <c r="Q1922" s="164">
        <v>4.2149999999999999</v>
      </c>
      <c r="R1922" s="164">
        <v>2.0379999999999998</v>
      </c>
    </row>
    <row r="1923" spans="15:18">
      <c r="O1923" s="163" t="s">
        <v>55</v>
      </c>
      <c r="P1923" s="163">
        <v>2012</v>
      </c>
      <c r="Q1923" s="164">
        <v>24.939</v>
      </c>
      <c r="R1923" s="164">
        <v>9.1809999999999992</v>
      </c>
    </row>
    <row r="1924" spans="15:18">
      <c r="O1924" s="163" t="s">
        <v>56</v>
      </c>
      <c r="P1924" s="163">
        <v>2012</v>
      </c>
      <c r="Q1924" s="164">
        <v>367.61599999999999</v>
      </c>
      <c r="R1924" s="164">
        <v>164.702</v>
      </c>
    </row>
    <row r="1925" spans="15:18">
      <c r="O1925" s="163" t="s">
        <v>58</v>
      </c>
      <c r="P1925" s="163">
        <v>2012</v>
      </c>
      <c r="Q1925" s="164">
        <v>14528.694</v>
      </c>
      <c r="R1925" s="164">
        <v>4517.46</v>
      </c>
    </row>
    <row r="1926" spans="15:18">
      <c r="O1926" s="163" t="s">
        <v>60</v>
      </c>
      <c r="P1926" s="163">
        <v>2012</v>
      </c>
      <c r="Q1926" s="164">
        <v>555.11500000000001</v>
      </c>
      <c r="R1926" s="164">
        <v>202.839</v>
      </c>
    </row>
    <row r="1927" spans="15:18">
      <c r="O1927" s="163" t="s">
        <v>61</v>
      </c>
      <c r="P1927" s="163">
        <v>2012</v>
      </c>
      <c r="Q1927" s="164">
        <v>0.99399999999999999</v>
      </c>
      <c r="R1927" s="164">
        <v>0.435</v>
      </c>
    </row>
    <row r="1928" spans="15:18">
      <c r="O1928" s="163" t="s">
        <v>385</v>
      </c>
      <c r="P1928" s="163">
        <v>2012</v>
      </c>
      <c r="Q1928" s="164">
        <v>48.746000000000002</v>
      </c>
      <c r="R1928" s="164">
        <v>17.934000000000001</v>
      </c>
    </row>
    <row r="1929" spans="15:18">
      <c r="O1929" s="163" t="s">
        <v>386</v>
      </c>
      <c r="P1929" s="163">
        <v>2012</v>
      </c>
      <c r="Q1929" s="164">
        <v>24.422999999999998</v>
      </c>
      <c r="R1929" s="164">
        <v>8.43</v>
      </c>
    </row>
    <row r="1930" spans="15:18">
      <c r="O1930" s="163" t="s">
        <v>335</v>
      </c>
      <c r="P1930" s="163">
        <v>2012</v>
      </c>
      <c r="Q1930" s="164">
        <v>0</v>
      </c>
      <c r="R1930" s="164">
        <v>0</v>
      </c>
    </row>
    <row r="1931" spans="15:18">
      <c r="O1931" s="163" t="s">
        <v>63</v>
      </c>
      <c r="P1931" s="163">
        <v>2012</v>
      </c>
      <c r="Q1931" s="164">
        <v>63.225999999999999</v>
      </c>
      <c r="R1931" s="164">
        <v>27.488</v>
      </c>
    </row>
    <row r="1932" spans="15:18">
      <c r="O1932" s="163" t="s">
        <v>387</v>
      </c>
      <c r="P1932" s="163">
        <v>2012</v>
      </c>
      <c r="Q1932" s="164">
        <v>58.078000000000003</v>
      </c>
      <c r="R1932" s="164">
        <v>20.173999999999999</v>
      </c>
    </row>
    <row r="1933" spans="15:18">
      <c r="O1933" s="163" t="s">
        <v>320</v>
      </c>
      <c r="P1933" s="163">
        <v>2012</v>
      </c>
      <c r="Q1933" s="164">
        <v>86.131</v>
      </c>
      <c r="R1933" s="164">
        <v>45.347999999999999</v>
      </c>
    </row>
    <row r="1934" spans="15:18">
      <c r="O1934" s="163" t="s">
        <v>314</v>
      </c>
      <c r="P1934" s="163">
        <v>2012</v>
      </c>
      <c r="Q1934" s="164">
        <v>0</v>
      </c>
      <c r="R1934" s="164">
        <v>0</v>
      </c>
    </row>
    <row r="1935" spans="15:18">
      <c r="O1935" s="163" t="s">
        <v>330</v>
      </c>
      <c r="P1935" s="163">
        <v>2012</v>
      </c>
      <c r="Q1935" s="164">
        <v>25.13</v>
      </c>
      <c r="R1935" s="164">
        <v>18.821000000000002</v>
      </c>
    </row>
    <row r="1936" spans="15:18">
      <c r="O1936" s="163" t="s">
        <v>300</v>
      </c>
      <c r="P1936" s="163">
        <v>2012</v>
      </c>
      <c r="Q1936" s="164">
        <v>297.798</v>
      </c>
      <c r="R1936" s="164">
        <v>155.096</v>
      </c>
    </row>
    <row r="1937" spans="15:18">
      <c r="O1937" s="163" t="s">
        <v>313</v>
      </c>
      <c r="P1937" s="163">
        <v>2012</v>
      </c>
      <c r="Q1937" s="164">
        <v>239.703</v>
      </c>
      <c r="R1937" s="164">
        <v>266.43099999999998</v>
      </c>
    </row>
    <row r="1938" spans="15:18">
      <c r="O1938" s="163" t="s">
        <v>64</v>
      </c>
      <c r="P1938" s="163">
        <v>2012</v>
      </c>
      <c r="Q1938" s="164">
        <v>2.4129999999999998</v>
      </c>
      <c r="R1938" s="164">
        <v>0.98299999999999998</v>
      </c>
    </row>
    <row r="1939" spans="15:18">
      <c r="O1939" s="163" t="s">
        <v>65</v>
      </c>
      <c r="P1939" s="163">
        <v>2012</v>
      </c>
      <c r="Q1939" s="164">
        <v>0.72699999999999998</v>
      </c>
      <c r="R1939" s="164">
        <v>0.436</v>
      </c>
    </row>
    <row r="1940" spans="15:18">
      <c r="O1940" s="163" t="s">
        <v>66</v>
      </c>
      <c r="P1940" s="163">
        <v>2012</v>
      </c>
      <c r="Q1940" s="164">
        <v>117.33799999999999</v>
      </c>
      <c r="R1940" s="164">
        <v>48.585000000000001</v>
      </c>
    </row>
    <row r="1941" spans="15:18">
      <c r="O1941" s="163" t="s">
        <v>68</v>
      </c>
      <c r="P1941" s="163">
        <v>2012</v>
      </c>
      <c r="Q1941" s="164">
        <v>158.529</v>
      </c>
      <c r="R1941" s="164">
        <v>55.655000000000001</v>
      </c>
    </row>
    <row r="1942" spans="15:18">
      <c r="O1942" s="163" t="s">
        <v>294</v>
      </c>
      <c r="P1942" s="163">
        <v>2012</v>
      </c>
      <c r="Q1942" s="164">
        <v>862.62800000000004</v>
      </c>
      <c r="R1942" s="164">
        <v>125.9</v>
      </c>
    </row>
    <row r="1943" spans="15:18">
      <c r="O1943" s="163" t="s">
        <v>329</v>
      </c>
      <c r="P1943" s="163">
        <v>2012</v>
      </c>
      <c r="Q1943" s="164">
        <v>46.863999999999997</v>
      </c>
      <c r="R1943" s="164">
        <v>19.100999999999999</v>
      </c>
    </row>
    <row r="1944" spans="15:18">
      <c r="O1944" s="163" t="s">
        <v>70</v>
      </c>
      <c r="P1944" s="163">
        <v>2012</v>
      </c>
      <c r="Q1944" s="164">
        <v>26.001999999999999</v>
      </c>
      <c r="R1944" s="164">
        <v>9.7690000000000001</v>
      </c>
    </row>
    <row r="1945" spans="15:18">
      <c r="O1945" s="163" t="s">
        <v>73</v>
      </c>
      <c r="P1945" s="163">
        <v>2012</v>
      </c>
      <c r="Q1945" s="164">
        <v>7.2329999999999997</v>
      </c>
      <c r="R1945" s="164">
        <v>1.2290000000000001</v>
      </c>
    </row>
    <row r="1946" spans="15:18">
      <c r="O1946" s="163" t="s">
        <v>322</v>
      </c>
      <c r="P1946" s="163">
        <v>2012</v>
      </c>
      <c r="Q1946" s="164">
        <v>32.750999999999998</v>
      </c>
      <c r="R1946" s="164">
        <v>15.637</v>
      </c>
    </row>
    <row r="1947" spans="15:18">
      <c r="O1947" s="163" t="s">
        <v>74</v>
      </c>
      <c r="P1947" s="163">
        <v>2012</v>
      </c>
      <c r="Q1947" s="164">
        <v>113.76</v>
      </c>
      <c r="R1947" s="164">
        <v>25.105</v>
      </c>
    </row>
    <row r="1948" spans="15:18">
      <c r="O1948" s="163" t="s">
        <v>388</v>
      </c>
      <c r="P1948" s="163">
        <v>2012</v>
      </c>
      <c r="Q1948" s="164">
        <v>15065.566999999999</v>
      </c>
      <c r="R1948" s="164">
        <v>14086.713</v>
      </c>
    </row>
    <row r="1949" spans="15:18">
      <c r="O1949" s="163" t="s">
        <v>75</v>
      </c>
      <c r="P1949" s="163">
        <v>2012</v>
      </c>
      <c r="Q1949" s="164">
        <v>17290.053</v>
      </c>
      <c r="R1949" s="164">
        <v>15123.05</v>
      </c>
    </row>
    <row r="1950" spans="15:18">
      <c r="O1950" s="163" t="s">
        <v>331</v>
      </c>
      <c r="P1950" s="163">
        <v>2012</v>
      </c>
      <c r="Q1950" s="164">
        <v>6.3879999999999999</v>
      </c>
      <c r="R1950" s="164">
        <v>3.2570000000000001</v>
      </c>
    </row>
    <row r="1951" spans="15:18">
      <c r="O1951" s="163" t="s">
        <v>308</v>
      </c>
      <c r="P1951" s="163">
        <v>2012</v>
      </c>
      <c r="Q1951" s="164">
        <v>213.72200000000001</v>
      </c>
      <c r="R1951" s="164">
        <v>215.202</v>
      </c>
    </row>
    <row r="1952" spans="15:18">
      <c r="O1952" s="163" t="s">
        <v>287</v>
      </c>
      <c r="P1952" s="163">
        <v>2012</v>
      </c>
      <c r="Q1952" s="164">
        <v>2447.0940000000001</v>
      </c>
      <c r="R1952" s="164">
        <v>2345.2570000000001</v>
      </c>
    </row>
    <row r="1953" spans="15:18">
      <c r="O1953" s="163" t="s">
        <v>78</v>
      </c>
      <c r="P1953" s="163">
        <v>2012</v>
      </c>
      <c r="Q1953" s="164">
        <v>29.437999999999999</v>
      </c>
      <c r="R1953" s="164">
        <v>10.952999999999999</v>
      </c>
    </row>
    <row r="1954" spans="15:18">
      <c r="O1954" s="163" t="s">
        <v>389</v>
      </c>
      <c r="P1954" s="163">
        <v>2012</v>
      </c>
      <c r="Q1954" s="164">
        <v>2.8380000000000001</v>
      </c>
      <c r="R1954" s="164">
        <v>0.79400000000000004</v>
      </c>
    </row>
    <row r="1955" spans="15:18">
      <c r="O1955" s="163" t="s">
        <v>82</v>
      </c>
      <c r="P1955" s="163">
        <v>2012</v>
      </c>
      <c r="Q1955" s="164">
        <v>30.097999999999999</v>
      </c>
      <c r="R1955" s="164">
        <v>9.3810000000000002</v>
      </c>
    </row>
    <row r="1956" spans="15:18">
      <c r="O1956" s="163" t="s">
        <v>284</v>
      </c>
      <c r="P1956" s="163">
        <v>2012</v>
      </c>
      <c r="Q1956" s="164">
        <v>3454.9949999999999</v>
      </c>
      <c r="R1956" s="164">
        <v>3158.5940000000001</v>
      </c>
    </row>
    <row r="1957" spans="15:18">
      <c r="O1957" s="163" t="s">
        <v>84</v>
      </c>
      <c r="P1957" s="163">
        <v>2012</v>
      </c>
      <c r="Q1957" s="164">
        <v>93.039000000000001</v>
      </c>
      <c r="R1957" s="164">
        <v>18.523</v>
      </c>
    </row>
    <row r="1958" spans="15:18">
      <c r="O1958" s="163" t="s">
        <v>304</v>
      </c>
      <c r="P1958" s="163">
        <v>2012</v>
      </c>
      <c r="Q1958" s="164">
        <v>277.21600000000001</v>
      </c>
      <c r="R1958" s="164">
        <v>207.91900000000001</v>
      </c>
    </row>
    <row r="1959" spans="15:18">
      <c r="O1959" s="163" t="s">
        <v>86</v>
      </c>
      <c r="P1959" s="163">
        <v>2012</v>
      </c>
      <c r="Q1959" s="164">
        <v>1.165</v>
      </c>
      <c r="R1959" s="164">
        <v>0.66200000000000003</v>
      </c>
    </row>
    <row r="1960" spans="15:18">
      <c r="O1960" s="163" t="s">
        <v>87</v>
      </c>
      <c r="P1960" s="163">
        <v>2012</v>
      </c>
      <c r="Q1960" s="164">
        <v>105.357</v>
      </c>
      <c r="R1960" s="164">
        <v>34.918999999999997</v>
      </c>
    </row>
    <row r="1961" spans="15:18">
      <c r="O1961" s="163" t="s">
        <v>88</v>
      </c>
      <c r="P1961" s="163">
        <v>2012</v>
      </c>
      <c r="Q1961" s="164">
        <v>13.925000000000001</v>
      </c>
      <c r="R1961" s="164">
        <v>3.5289999999999999</v>
      </c>
    </row>
    <row r="1962" spans="15:18">
      <c r="O1962" s="163" t="s">
        <v>390</v>
      </c>
      <c r="P1962" s="163">
        <v>2012</v>
      </c>
      <c r="Q1962" s="164">
        <v>2.3130000000000002</v>
      </c>
      <c r="R1962" s="164">
        <v>0.73499999999999999</v>
      </c>
    </row>
    <row r="1963" spans="15:18">
      <c r="O1963" s="163" t="s">
        <v>90</v>
      </c>
      <c r="P1963" s="163">
        <v>2012</v>
      </c>
      <c r="Q1963" s="164">
        <v>4.8150000000000004</v>
      </c>
      <c r="R1963" s="164">
        <v>1.016</v>
      </c>
    </row>
    <row r="1964" spans="15:18">
      <c r="O1964" s="163" t="s">
        <v>91</v>
      </c>
      <c r="P1964" s="163">
        <v>2012</v>
      </c>
      <c r="Q1964" s="164">
        <v>16.306999999999999</v>
      </c>
      <c r="R1964" s="164">
        <v>4.6820000000000004</v>
      </c>
    </row>
    <row r="1965" spans="15:18">
      <c r="O1965" s="163" t="s">
        <v>92</v>
      </c>
      <c r="P1965" s="163">
        <v>2012</v>
      </c>
      <c r="Q1965" s="164">
        <v>35.097000000000001</v>
      </c>
      <c r="R1965" s="164">
        <v>12.452</v>
      </c>
    </row>
    <row r="1966" spans="15:18">
      <c r="O1966" s="163" t="s">
        <v>311</v>
      </c>
      <c r="P1966" s="163">
        <v>2012</v>
      </c>
      <c r="Q1966" s="164">
        <v>221.28200000000001</v>
      </c>
      <c r="R1966" s="164">
        <v>111.425</v>
      </c>
    </row>
    <row r="1967" spans="15:18">
      <c r="O1967" s="163" t="s">
        <v>93</v>
      </c>
      <c r="P1967" s="163">
        <v>2012</v>
      </c>
      <c r="Q1967" s="164">
        <v>12.765000000000001</v>
      </c>
      <c r="R1967" s="164">
        <v>18.481999999999999</v>
      </c>
    </row>
    <row r="1968" spans="15:18">
      <c r="O1968" s="163" t="s">
        <v>95</v>
      </c>
      <c r="P1968" s="163">
        <v>2012</v>
      </c>
      <c r="Q1968" s="164">
        <v>6142.3890000000001</v>
      </c>
      <c r="R1968" s="164">
        <v>1393.627</v>
      </c>
    </row>
    <row r="1969" spans="15:18">
      <c r="O1969" s="163" t="s">
        <v>96</v>
      </c>
      <c r="P1969" s="163">
        <v>2012</v>
      </c>
      <c r="Q1969" s="164">
        <v>2185.9850000000001</v>
      </c>
      <c r="R1969" s="164">
        <v>427.61399999999998</v>
      </c>
    </row>
    <row r="1970" spans="15:18">
      <c r="O1970" s="163" t="s">
        <v>391</v>
      </c>
      <c r="P1970" s="163">
        <v>2012</v>
      </c>
      <c r="Q1970" s="164">
        <v>1240.6379999999999</v>
      </c>
      <c r="R1970" s="164">
        <v>257.483</v>
      </c>
    </row>
    <row r="1971" spans="15:18">
      <c r="O1971" s="163" t="s">
        <v>299</v>
      </c>
      <c r="P1971" s="163">
        <v>2012</v>
      </c>
      <c r="Q1971" s="164">
        <v>464.05500000000001</v>
      </c>
      <c r="R1971" s="164">
        <v>80.731999999999999</v>
      </c>
    </row>
    <row r="1972" spans="15:18">
      <c r="O1972" s="163" t="s">
        <v>312</v>
      </c>
      <c r="P1972" s="163">
        <v>2012</v>
      </c>
      <c r="Q1972" s="164">
        <v>204.91200000000001</v>
      </c>
      <c r="R1972" s="164">
        <v>216.89099999999999</v>
      </c>
    </row>
    <row r="1973" spans="15:18">
      <c r="O1973" s="163" t="s">
        <v>97</v>
      </c>
      <c r="P1973" s="163">
        <v>2012</v>
      </c>
      <c r="Q1973" s="164">
        <v>241.41300000000001</v>
      </c>
      <c r="R1973" s="164">
        <v>189.99600000000001</v>
      </c>
    </row>
    <row r="1974" spans="15:18">
      <c r="O1974" s="163" t="s">
        <v>289</v>
      </c>
      <c r="P1974" s="163">
        <v>2012</v>
      </c>
      <c r="Q1974" s="164">
        <v>2083.4560000000001</v>
      </c>
      <c r="R1974" s="164">
        <v>1794.1030000000001</v>
      </c>
    </row>
    <row r="1975" spans="15:18">
      <c r="O1975" s="163" t="s">
        <v>326</v>
      </c>
      <c r="P1975" s="163">
        <v>2012</v>
      </c>
      <c r="Q1975" s="164">
        <v>23.073</v>
      </c>
      <c r="R1975" s="164">
        <v>0</v>
      </c>
    </row>
    <row r="1976" spans="15:18">
      <c r="O1976" s="163" t="s">
        <v>99</v>
      </c>
      <c r="P1976" s="163">
        <v>2012</v>
      </c>
      <c r="Q1976" s="164">
        <v>4463.0709999999999</v>
      </c>
      <c r="R1976" s="164">
        <v>4708.5749999999998</v>
      </c>
    </row>
    <row r="1977" spans="15:18">
      <c r="O1977" s="163" t="s">
        <v>100</v>
      </c>
      <c r="P1977" s="163">
        <v>2012</v>
      </c>
      <c r="Q1977" s="164">
        <v>71.647999999999996</v>
      </c>
      <c r="R1977" s="164">
        <v>17.937999999999999</v>
      </c>
    </row>
    <row r="1978" spans="15:18">
      <c r="O1978" s="163" t="s">
        <v>101</v>
      </c>
      <c r="P1978" s="163">
        <v>2012</v>
      </c>
      <c r="Q1978" s="164">
        <v>361.11099999999999</v>
      </c>
      <c r="R1978" s="164">
        <v>87.191000000000003</v>
      </c>
    </row>
    <row r="1979" spans="15:18">
      <c r="O1979" s="163" t="s">
        <v>103</v>
      </c>
      <c r="P1979" s="163">
        <v>2012</v>
      </c>
      <c r="Q1979" s="164">
        <v>113.474</v>
      </c>
      <c r="R1979" s="164">
        <v>26.524999999999999</v>
      </c>
    </row>
    <row r="1980" spans="15:18">
      <c r="O1980" s="163" t="s">
        <v>104</v>
      </c>
      <c r="P1980" s="163">
        <v>2012</v>
      </c>
      <c r="Q1980" s="164">
        <v>0.17899999999999999</v>
      </c>
      <c r="R1980" s="164">
        <v>0.11700000000000001</v>
      </c>
    </row>
    <row r="1981" spans="15:18">
      <c r="O1981" s="163" t="s">
        <v>392</v>
      </c>
      <c r="P1981" s="163">
        <v>2012</v>
      </c>
      <c r="Q1981" s="164">
        <v>0</v>
      </c>
      <c r="R1981" s="164">
        <v>0</v>
      </c>
    </row>
    <row r="1982" spans="15:18">
      <c r="O1982" s="163" t="s">
        <v>393</v>
      </c>
      <c r="P1982" s="163">
        <v>2012</v>
      </c>
      <c r="Q1982" s="164">
        <v>1595.1949999999999</v>
      </c>
      <c r="R1982" s="164">
        <v>1165.2539999999999</v>
      </c>
    </row>
    <row r="1983" spans="15:18">
      <c r="O1983" s="163" t="s">
        <v>305</v>
      </c>
      <c r="P1983" s="163">
        <v>2012</v>
      </c>
      <c r="Q1983" s="164">
        <v>267.70400000000001</v>
      </c>
      <c r="R1983" s="164">
        <v>102.185</v>
      </c>
    </row>
    <row r="1984" spans="15:18">
      <c r="O1984" s="163" t="s">
        <v>106</v>
      </c>
      <c r="P1984" s="163">
        <v>2012</v>
      </c>
      <c r="Q1984" s="164">
        <v>16.091999999999999</v>
      </c>
      <c r="R1984" s="164">
        <v>3.2349999999999999</v>
      </c>
    </row>
    <row r="1985" spans="15:18">
      <c r="O1985" s="163" t="s">
        <v>107</v>
      </c>
      <c r="P1985" s="163">
        <v>2012</v>
      </c>
      <c r="Q1985" s="164">
        <v>29.116</v>
      </c>
      <c r="R1985" s="164">
        <v>4.694</v>
      </c>
    </row>
    <row r="1986" spans="15:18">
      <c r="O1986" s="163" t="s">
        <v>327</v>
      </c>
      <c r="P1986" s="163">
        <v>2012</v>
      </c>
      <c r="Q1986" s="164">
        <v>42.207000000000001</v>
      </c>
      <c r="R1986" s="164">
        <v>17.14</v>
      </c>
    </row>
    <row r="1987" spans="15:18">
      <c r="O1987" s="163" t="s">
        <v>108</v>
      </c>
      <c r="P1987" s="163">
        <v>2012</v>
      </c>
      <c r="Q1987" s="164">
        <v>73.599000000000004</v>
      </c>
      <c r="R1987" s="164">
        <v>32.058</v>
      </c>
    </row>
    <row r="1988" spans="15:18">
      <c r="O1988" s="163" t="s">
        <v>109</v>
      </c>
      <c r="P1988" s="163">
        <v>2012</v>
      </c>
      <c r="Q1988" s="164">
        <v>4.9039999999999999</v>
      </c>
      <c r="R1988" s="164">
        <v>1.9159999999999999</v>
      </c>
    </row>
    <row r="1989" spans="15:18">
      <c r="O1989" s="163" t="s">
        <v>110</v>
      </c>
      <c r="P1989" s="163">
        <v>2012</v>
      </c>
      <c r="Q1989" s="164">
        <v>3.2789999999999999</v>
      </c>
      <c r="R1989" s="164">
        <v>1.155</v>
      </c>
    </row>
    <row r="1990" spans="15:18">
      <c r="O1990" s="163" t="s">
        <v>394</v>
      </c>
      <c r="P1990" s="163">
        <v>2012</v>
      </c>
      <c r="Q1990" s="164">
        <v>141.75399999999999</v>
      </c>
      <c r="R1990" s="164">
        <v>42.622999999999998</v>
      </c>
    </row>
    <row r="1991" spans="15:18">
      <c r="O1991" s="163" t="s">
        <v>321</v>
      </c>
      <c r="P1991" s="163">
        <v>2012</v>
      </c>
      <c r="Q1991" s="164">
        <v>70.094999999999999</v>
      </c>
      <c r="R1991" s="164">
        <v>30.202999999999999</v>
      </c>
    </row>
    <row r="1992" spans="15:18">
      <c r="O1992" s="163" t="s">
        <v>328</v>
      </c>
      <c r="P1992" s="163">
        <v>2012</v>
      </c>
      <c r="Q1992" s="164">
        <v>47.335000000000001</v>
      </c>
      <c r="R1992" s="164">
        <v>42.359000000000002</v>
      </c>
    </row>
    <row r="1993" spans="15:18">
      <c r="O1993" s="163" t="s">
        <v>395</v>
      </c>
      <c r="P1993" s="163">
        <v>2012</v>
      </c>
      <c r="Q1993" s="164">
        <v>23.725999999999999</v>
      </c>
      <c r="R1993" s="164">
        <v>7.3109999999999999</v>
      </c>
    </row>
    <row r="1994" spans="15:18">
      <c r="O1994" s="163" t="s">
        <v>113</v>
      </c>
      <c r="P1994" s="163">
        <v>2012</v>
      </c>
      <c r="Q1994" s="164">
        <v>30.635999999999999</v>
      </c>
      <c r="R1994" s="164">
        <v>6.0590000000000002</v>
      </c>
    </row>
    <row r="1995" spans="15:18">
      <c r="O1995" s="163" t="s">
        <v>114</v>
      </c>
      <c r="P1995" s="163">
        <v>2012</v>
      </c>
      <c r="Q1995" s="164">
        <v>11.769</v>
      </c>
      <c r="R1995" s="164">
        <v>4.1189999999999998</v>
      </c>
    </row>
    <row r="1996" spans="15:18">
      <c r="O1996" s="163" t="s">
        <v>296</v>
      </c>
      <c r="P1996" s="163">
        <v>2012</v>
      </c>
      <c r="Q1996" s="164">
        <v>640.94600000000003</v>
      </c>
      <c r="R1996" s="164">
        <v>198.55</v>
      </c>
    </row>
    <row r="1997" spans="15:18">
      <c r="O1997" s="163" t="s">
        <v>116</v>
      </c>
      <c r="P1997" s="163">
        <v>2012</v>
      </c>
      <c r="Q1997" s="164">
        <v>3.7530000000000001</v>
      </c>
      <c r="R1997" s="164">
        <v>1.639</v>
      </c>
    </row>
    <row r="1998" spans="15:18">
      <c r="O1998" s="163" t="s">
        <v>117</v>
      </c>
      <c r="P1998" s="163">
        <v>2012</v>
      </c>
      <c r="Q1998" s="164">
        <v>23.805</v>
      </c>
      <c r="R1998" s="164">
        <v>7.133</v>
      </c>
    </row>
    <row r="1999" spans="15:18">
      <c r="O1999" s="163" t="s">
        <v>332</v>
      </c>
      <c r="P1999" s="163">
        <v>2012</v>
      </c>
      <c r="Q1999" s="164">
        <v>11.858000000000001</v>
      </c>
      <c r="R1999" s="164">
        <v>6.8840000000000003</v>
      </c>
    </row>
    <row r="2000" spans="15:18">
      <c r="O2000" s="163" t="s">
        <v>120</v>
      </c>
      <c r="P2000" s="163">
        <v>2012</v>
      </c>
      <c r="Q2000" s="164">
        <v>10.736000000000001</v>
      </c>
      <c r="R2000" s="164">
        <v>2.4820000000000002</v>
      </c>
    </row>
    <row r="2001" spans="15:18">
      <c r="O2001" s="163" t="s">
        <v>121</v>
      </c>
      <c r="P2001" s="163">
        <v>2012</v>
      </c>
      <c r="Q2001" s="164">
        <v>20.911000000000001</v>
      </c>
      <c r="R2001" s="164">
        <v>8.39</v>
      </c>
    </row>
    <row r="2002" spans="15:18">
      <c r="O2002" s="163" t="s">
        <v>122</v>
      </c>
      <c r="P2002" s="163">
        <v>2012</v>
      </c>
      <c r="Q2002" s="164">
        <v>1971.788</v>
      </c>
      <c r="R2002" s="164">
        <v>1031.1130000000001</v>
      </c>
    </row>
    <row r="2003" spans="15:18">
      <c r="O2003" s="163" t="s">
        <v>124</v>
      </c>
      <c r="P2003" s="163">
        <v>2012</v>
      </c>
      <c r="Q2003" s="164">
        <v>14.773999999999999</v>
      </c>
      <c r="R2003" s="164">
        <v>3.7130000000000001</v>
      </c>
    </row>
    <row r="2004" spans="15:18">
      <c r="O2004" s="163" t="s">
        <v>129</v>
      </c>
      <c r="P2004" s="163">
        <v>2012</v>
      </c>
      <c r="Q2004" s="164">
        <v>23.202999999999999</v>
      </c>
      <c r="R2004" s="164">
        <v>4.5620000000000003</v>
      </c>
    </row>
    <row r="2005" spans="15:18">
      <c r="O2005" s="163" t="s">
        <v>130</v>
      </c>
      <c r="P2005" s="163">
        <v>2012</v>
      </c>
      <c r="Q2005" s="164">
        <v>8.51</v>
      </c>
      <c r="R2005" s="164">
        <v>2.82</v>
      </c>
    </row>
    <row r="2006" spans="15:18">
      <c r="O2006" s="163" t="s">
        <v>132</v>
      </c>
      <c r="P2006" s="163">
        <v>2012</v>
      </c>
      <c r="Q2006" s="164">
        <v>224.11</v>
      </c>
      <c r="R2006" s="164">
        <v>81.405000000000001</v>
      </c>
    </row>
    <row r="2007" spans="15:18">
      <c r="O2007" s="163" t="s">
        <v>133</v>
      </c>
      <c r="P2007" s="163">
        <v>2012</v>
      </c>
      <c r="Q2007" s="164">
        <v>25.718</v>
      </c>
      <c r="R2007" s="164">
        <v>10.414</v>
      </c>
    </row>
    <row r="2008" spans="15:18">
      <c r="O2008" s="163" t="s">
        <v>135</v>
      </c>
      <c r="P2008" s="163">
        <v>2012</v>
      </c>
      <c r="Q2008" s="164">
        <v>0</v>
      </c>
      <c r="R2008" s="164">
        <v>0</v>
      </c>
    </row>
    <row r="2009" spans="15:18">
      <c r="O2009" s="163" t="s">
        <v>136</v>
      </c>
      <c r="P2009" s="163">
        <v>2012</v>
      </c>
      <c r="Q2009" s="164">
        <v>20.323</v>
      </c>
      <c r="R2009" s="164">
        <v>10.003</v>
      </c>
    </row>
    <row r="2010" spans="15:18">
      <c r="O2010" s="163" t="s">
        <v>336</v>
      </c>
      <c r="P2010" s="163">
        <v>2012</v>
      </c>
      <c r="Q2010" s="164">
        <v>0</v>
      </c>
      <c r="R2010" s="164">
        <v>0</v>
      </c>
    </row>
    <row r="2011" spans="15:18">
      <c r="O2011" s="163" t="s">
        <v>318</v>
      </c>
      <c r="P2011" s="163">
        <v>2012</v>
      </c>
      <c r="Q2011" s="164">
        <v>58.197000000000003</v>
      </c>
      <c r="R2011" s="164">
        <v>10.956</v>
      </c>
    </row>
    <row r="2012" spans="15:18">
      <c r="O2012" s="163" t="s">
        <v>297</v>
      </c>
      <c r="P2012" s="163">
        <v>2012</v>
      </c>
      <c r="Q2012" s="164">
        <v>762.08399999999995</v>
      </c>
      <c r="R2012" s="164">
        <v>726.05499999999995</v>
      </c>
    </row>
    <row r="2013" spans="15:18">
      <c r="O2013" s="163" t="s">
        <v>137</v>
      </c>
      <c r="P2013" s="163">
        <v>2012</v>
      </c>
      <c r="Q2013" s="164">
        <v>143.10300000000001</v>
      </c>
      <c r="R2013" s="164">
        <v>127.13200000000001</v>
      </c>
    </row>
    <row r="2014" spans="15:18">
      <c r="O2014" s="163" t="s">
        <v>324</v>
      </c>
      <c r="P2014" s="163">
        <v>2012</v>
      </c>
      <c r="Q2014" s="164">
        <v>26.120999999999999</v>
      </c>
      <c r="R2014" s="164">
        <v>7.9459999999999997</v>
      </c>
    </row>
    <row r="2015" spans="15:18">
      <c r="O2015" s="163" t="s">
        <v>138</v>
      </c>
      <c r="P2015" s="163">
        <v>2012</v>
      </c>
      <c r="Q2015" s="164">
        <v>15.189</v>
      </c>
      <c r="R2015" s="164">
        <v>4.9779999999999998</v>
      </c>
    </row>
    <row r="2016" spans="15:18">
      <c r="O2016" s="163" t="s">
        <v>293</v>
      </c>
      <c r="P2016" s="163">
        <v>2012</v>
      </c>
      <c r="Q2016" s="164">
        <v>893.27599999999995</v>
      </c>
      <c r="R2016" s="164">
        <v>173.92699999999999</v>
      </c>
    </row>
    <row r="2017" spans="15:18">
      <c r="O2017" s="163" t="s">
        <v>338</v>
      </c>
      <c r="P2017" s="163">
        <v>2012</v>
      </c>
      <c r="Q2017" s="164">
        <v>0</v>
      </c>
      <c r="R2017" s="164">
        <v>0</v>
      </c>
    </row>
    <row r="2018" spans="15:18">
      <c r="O2018" s="163" t="s">
        <v>139</v>
      </c>
      <c r="P2018" s="163">
        <v>2012</v>
      </c>
      <c r="Q2018" s="164">
        <v>315.02300000000002</v>
      </c>
      <c r="R2018" s="164">
        <v>329.30099999999999</v>
      </c>
    </row>
    <row r="2019" spans="15:18">
      <c r="O2019" s="163" t="s">
        <v>142</v>
      </c>
      <c r="P2019" s="163">
        <v>2012</v>
      </c>
      <c r="Q2019" s="164">
        <v>147.58099999999999</v>
      </c>
      <c r="R2019" s="164">
        <v>43.917999999999999</v>
      </c>
    </row>
    <row r="2020" spans="15:18">
      <c r="O2020" s="163" t="s">
        <v>291</v>
      </c>
      <c r="P2020" s="163">
        <v>2012</v>
      </c>
      <c r="Q2020" s="164">
        <v>777.02</v>
      </c>
      <c r="R2020" s="164">
        <v>137.744</v>
      </c>
    </row>
    <row r="2021" spans="15:18">
      <c r="O2021" s="163" t="s">
        <v>337</v>
      </c>
      <c r="P2021" s="163">
        <v>2012</v>
      </c>
      <c r="Q2021" s="164">
        <v>0.307</v>
      </c>
      <c r="R2021" s="164">
        <v>0.20100000000000001</v>
      </c>
    </row>
    <row r="2022" spans="15:18">
      <c r="O2022" s="163" t="s">
        <v>325</v>
      </c>
      <c r="P2022" s="163">
        <v>2012</v>
      </c>
      <c r="Q2022" s="164">
        <v>67.022999999999996</v>
      </c>
      <c r="R2022" s="164">
        <v>27.603000000000002</v>
      </c>
    </row>
    <row r="2023" spans="15:18">
      <c r="O2023" s="163" t="s">
        <v>143</v>
      </c>
      <c r="P2023" s="163">
        <v>2012</v>
      </c>
      <c r="Q2023" s="164">
        <v>17.745999999999999</v>
      </c>
      <c r="R2023" s="164">
        <v>7.7789999999999999</v>
      </c>
    </row>
    <row r="2024" spans="15:18">
      <c r="O2024" s="163" t="s">
        <v>145</v>
      </c>
      <c r="P2024" s="163">
        <v>2012</v>
      </c>
      <c r="Q2024" s="164">
        <v>46.646999999999998</v>
      </c>
      <c r="R2024" s="164">
        <v>11.488</v>
      </c>
    </row>
    <row r="2025" spans="15:18">
      <c r="O2025" s="163" t="s">
        <v>146</v>
      </c>
      <c r="P2025" s="163">
        <v>2012</v>
      </c>
      <c r="Q2025" s="164">
        <v>327.24400000000003</v>
      </c>
      <c r="R2025" s="164">
        <v>118.005</v>
      </c>
    </row>
    <row r="2026" spans="15:18">
      <c r="O2026" s="163" t="s">
        <v>147</v>
      </c>
      <c r="P2026" s="163">
        <v>2012</v>
      </c>
      <c r="Q2026" s="164">
        <v>580.75400000000002</v>
      </c>
      <c r="R2026" s="164">
        <v>145.17500000000001</v>
      </c>
    </row>
    <row r="2027" spans="15:18">
      <c r="O2027" s="163" t="s">
        <v>290</v>
      </c>
      <c r="P2027" s="163">
        <v>2012</v>
      </c>
      <c r="Q2027" s="164">
        <v>865.05600000000004</v>
      </c>
      <c r="R2027" s="164">
        <v>408.61</v>
      </c>
    </row>
    <row r="2028" spans="15:18">
      <c r="O2028" s="163" t="s">
        <v>307</v>
      </c>
      <c r="P2028" s="163">
        <v>2012</v>
      </c>
      <c r="Q2028" s="164">
        <v>274.91300000000001</v>
      </c>
      <c r="R2028" s="164">
        <v>193.09100000000001</v>
      </c>
    </row>
    <row r="2029" spans="15:18">
      <c r="O2029" s="163" t="s">
        <v>303</v>
      </c>
      <c r="P2029" s="163">
        <v>2012</v>
      </c>
      <c r="Q2029" s="164">
        <v>262.09399999999999</v>
      </c>
      <c r="R2029" s="164">
        <v>122.167</v>
      </c>
    </row>
    <row r="2030" spans="15:18">
      <c r="O2030" s="163" t="s">
        <v>302</v>
      </c>
      <c r="P2030" s="163">
        <v>2012</v>
      </c>
      <c r="Q2030" s="164">
        <v>351.05700000000002</v>
      </c>
      <c r="R2030" s="164">
        <v>117.136</v>
      </c>
    </row>
    <row r="2031" spans="15:18">
      <c r="O2031" s="163" t="s">
        <v>283</v>
      </c>
      <c r="P2031" s="163">
        <v>2012</v>
      </c>
      <c r="Q2031" s="164">
        <v>3337.45</v>
      </c>
      <c r="R2031" s="164">
        <v>980.58900000000006</v>
      </c>
    </row>
    <row r="2032" spans="15:18">
      <c r="O2032" s="163" t="s">
        <v>151</v>
      </c>
      <c r="P2032" s="163">
        <v>2012</v>
      </c>
      <c r="Q2032" s="164">
        <v>16.045999999999999</v>
      </c>
      <c r="R2032" s="164">
        <v>4.5140000000000002</v>
      </c>
    </row>
    <row r="2033" spans="15:18">
      <c r="O2033" s="163" t="s">
        <v>396</v>
      </c>
      <c r="P2033" s="163">
        <v>2012</v>
      </c>
      <c r="Q2033" s="164">
        <v>1.077</v>
      </c>
      <c r="R2033" s="164">
        <v>0.56499999999999995</v>
      </c>
    </row>
    <row r="2034" spans="15:18">
      <c r="O2034" s="163" t="s">
        <v>333</v>
      </c>
      <c r="P2034" s="163">
        <v>2012</v>
      </c>
      <c r="Q2034" s="164">
        <v>1.8580000000000001</v>
      </c>
      <c r="R2034" s="164">
        <v>1.0349999999999999</v>
      </c>
    </row>
    <row r="2035" spans="15:18">
      <c r="O2035" s="163" t="s">
        <v>397</v>
      </c>
      <c r="P2035" s="163">
        <v>2012</v>
      </c>
      <c r="Q2035" s="164">
        <v>1.0920000000000001</v>
      </c>
      <c r="R2035" s="164">
        <v>0.59299999999999997</v>
      </c>
    </row>
    <row r="2036" spans="15:18">
      <c r="O2036" s="163" t="s">
        <v>152</v>
      </c>
      <c r="P2036" s="163">
        <v>2012</v>
      </c>
      <c r="Q2036" s="164">
        <v>1.075</v>
      </c>
      <c r="R2036" s="164">
        <v>0.51700000000000002</v>
      </c>
    </row>
    <row r="2037" spans="15:18">
      <c r="O2037" s="163" t="s">
        <v>398</v>
      </c>
      <c r="P2037" s="163">
        <v>2012</v>
      </c>
      <c r="Q2037" s="164">
        <v>0.53400000000000003</v>
      </c>
      <c r="R2037" s="164">
        <v>0.183</v>
      </c>
    </row>
    <row r="2038" spans="15:18">
      <c r="O2038" s="163" t="s">
        <v>286</v>
      </c>
      <c r="P2038" s="163">
        <v>2012</v>
      </c>
      <c r="Q2038" s="164">
        <v>1446.136</v>
      </c>
      <c r="R2038" s="164">
        <v>500.87200000000001</v>
      </c>
    </row>
    <row r="2039" spans="15:18">
      <c r="O2039" s="163" t="s">
        <v>156</v>
      </c>
      <c r="P2039" s="163">
        <v>2012</v>
      </c>
      <c r="Q2039" s="164">
        <v>29.834</v>
      </c>
      <c r="R2039" s="164">
        <v>10.946</v>
      </c>
    </row>
    <row r="2040" spans="15:18">
      <c r="O2040" s="163" t="s">
        <v>399</v>
      </c>
      <c r="P2040" s="163">
        <v>2012</v>
      </c>
      <c r="Q2040" s="164">
        <v>90.022999999999996</v>
      </c>
      <c r="R2040" s="164">
        <v>30.053999999999998</v>
      </c>
    </row>
    <row r="2041" spans="15:18">
      <c r="O2041" s="163" t="s">
        <v>159</v>
      </c>
      <c r="P2041" s="163">
        <v>2012</v>
      </c>
      <c r="Q2041" s="164">
        <v>2.016</v>
      </c>
      <c r="R2041" s="164">
        <v>1.26</v>
      </c>
    </row>
    <row r="2042" spans="15:18">
      <c r="O2042" s="163" t="s">
        <v>160</v>
      </c>
      <c r="P2042" s="163">
        <v>2012</v>
      </c>
      <c r="Q2042" s="164">
        <v>8.6289999999999996</v>
      </c>
      <c r="R2042" s="164">
        <v>2.37</v>
      </c>
    </row>
    <row r="2043" spans="15:18">
      <c r="O2043" s="163" t="s">
        <v>161</v>
      </c>
      <c r="P2043" s="163">
        <v>2012</v>
      </c>
      <c r="Q2043" s="164">
        <v>396.35399999999998</v>
      </c>
      <c r="R2043" s="164">
        <v>191.83099999999999</v>
      </c>
    </row>
    <row r="2044" spans="15:18">
      <c r="O2044" s="163" t="s">
        <v>315</v>
      </c>
      <c r="P2044" s="163">
        <v>2012</v>
      </c>
      <c r="Q2044" s="164">
        <v>137.48400000000001</v>
      </c>
      <c r="R2044" s="164">
        <v>82.042000000000002</v>
      </c>
    </row>
    <row r="2045" spans="15:18">
      <c r="O2045" s="163" t="s">
        <v>323</v>
      </c>
      <c r="P2045" s="163">
        <v>2012</v>
      </c>
      <c r="Q2045" s="164">
        <v>56.945999999999998</v>
      </c>
      <c r="R2045" s="164">
        <v>38.783000000000001</v>
      </c>
    </row>
    <row r="2046" spans="15:18">
      <c r="O2046" s="163" t="s">
        <v>162</v>
      </c>
      <c r="P2046" s="163">
        <v>2012</v>
      </c>
      <c r="Q2046" s="164">
        <v>1.0920000000000001</v>
      </c>
      <c r="R2046" s="164">
        <v>0.60699999999999998</v>
      </c>
    </row>
    <row r="2047" spans="15:18">
      <c r="O2047" s="163" t="s">
        <v>164</v>
      </c>
      <c r="P2047" s="163">
        <v>2012</v>
      </c>
      <c r="Q2047" s="164">
        <v>647.70399999999995</v>
      </c>
      <c r="R2047" s="164">
        <v>316.73700000000002</v>
      </c>
    </row>
    <row r="2048" spans="15:18">
      <c r="O2048" s="163" t="s">
        <v>292</v>
      </c>
      <c r="P2048" s="163">
        <v>2012</v>
      </c>
      <c r="Q2048" s="164">
        <v>1495.3679999999999</v>
      </c>
      <c r="R2048" s="164">
        <v>1187.0530000000001</v>
      </c>
    </row>
    <row r="2049" spans="15:18">
      <c r="O2049" s="163" t="s">
        <v>166</v>
      </c>
      <c r="P2049" s="163">
        <v>2012</v>
      </c>
      <c r="Q2049" s="164">
        <v>180.01499999999999</v>
      </c>
      <c r="R2049" s="164">
        <v>38.277999999999999</v>
      </c>
    </row>
    <row r="2050" spans="15:18">
      <c r="O2050" s="163" t="s">
        <v>288</v>
      </c>
      <c r="P2050" s="163">
        <v>2012</v>
      </c>
      <c r="Q2050" s="164">
        <v>131.86199999999999</v>
      </c>
      <c r="R2050" s="164">
        <v>31.143000000000001</v>
      </c>
    </row>
    <row r="2051" spans="15:18">
      <c r="O2051" s="163" t="s">
        <v>167</v>
      </c>
      <c r="P2051" s="163">
        <v>2012</v>
      </c>
      <c r="Q2051" s="164">
        <v>8.1539999999999999</v>
      </c>
      <c r="R2051" s="164">
        <v>2.395</v>
      </c>
    </row>
    <row r="2052" spans="15:18">
      <c r="O2052" s="163" t="s">
        <v>168</v>
      </c>
      <c r="P2052" s="163">
        <v>2012</v>
      </c>
      <c r="Q2052" s="164">
        <v>7.8659999999999997</v>
      </c>
      <c r="R2052" s="164">
        <v>2.9540000000000002</v>
      </c>
    </row>
    <row r="2053" spans="15:18">
      <c r="O2053" s="163" t="s">
        <v>310</v>
      </c>
      <c r="P2053" s="163">
        <v>2012</v>
      </c>
      <c r="Q2053" s="164">
        <v>411.83499999999998</v>
      </c>
      <c r="R2053" s="164">
        <v>430.84800000000001</v>
      </c>
    </row>
    <row r="2054" spans="15:18">
      <c r="O2054" s="163" t="s">
        <v>170</v>
      </c>
      <c r="P2054" s="163">
        <v>2012</v>
      </c>
      <c r="Q2054" s="164">
        <v>436.41399999999999</v>
      </c>
      <c r="R2054" s="164">
        <v>468.28500000000003</v>
      </c>
    </row>
    <row r="2055" spans="15:18">
      <c r="O2055" s="163" t="s">
        <v>400</v>
      </c>
      <c r="P2055" s="163">
        <v>2012</v>
      </c>
      <c r="Q2055" s="164">
        <v>0</v>
      </c>
      <c r="R2055" s="164">
        <v>0</v>
      </c>
    </row>
    <row r="2056" spans="15:18">
      <c r="O2056" s="163" t="s">
        <v>172</v>
      </c>
      <c r="P2056" s="163">
        <v>2012</v>
      </c>
      <c r="Q2056" s="164">
        <v>18.582999999999998</v>
      </c>
      <c r="R2056" s="164">
        <v>3.673</v>
      </c>
    </row>
    <row r="2057" spans="15:18">
      <c r="O2057" s="163" t="s">
        <v>401</v>
      </c>
      <c r="P2057" s="163">
        <v>2012</v>
      </c>
      <c r="Q2057" s="164">
        <v>105.408</v>
      </c>
      <c r="R2057" s="164">
        <v>21.722000000000001</v>
      </c>
    </row>
    <row r="2058" spans="15:18">
      <c r="O2058" s="163" t="s">
        <v>173</v>
      </c>
      <c r="P2058" s="163">
        <v>2012</v>
      </c>
      <c r="Q2058" s="164">
        <v>917.37400000000002</v>
      </c>
      <c r="R2058" s="164">
        <v>226.37299999999999</v>
      </c>
    </row>
    <row r="2059" spans="15:18">
      <c r="O2059" s="163" t="s">
        <v>174</v>
      </c>
      <c r="P2059" s="163">
        <v>2012</v>
      </c>
      <c r="Q2059" s="164">
        <v>8.7279999999999998</v>
      </c>
      <c r="R2059" s="164">
        <v>2.7519999999999998</v>
      </c>
    </row>
    <row r="2060" spans="15:18">
      <c r="O2060" s="163" t="s">
        <v>334</v>
      </c>
      <c r="P2060" s="163">
        <v>2012</v>
      </c>
      <c r="Q2060" s="164">
        <v>0.53800000000000003</v>
      </c>
      <c r="R2060" s="164">
        <v>0.27900000000000003</v>
      </c>
    </row>
    <row r="2061" spans="15:18">
      <c r="O2061" s="163" t="s">
        <v>402</v>
      </c>
      <c r="P2061" s="163">
        <v>2012</v>
      </c>
      <c r="Q2061" s="164">
        <v>38.9</v>
      </c>
      <c r="R2061" s="164">
        <v>18.969000000000001</v>
      </c>
    </row>
    <row r="2062" spans="15:18">
      <c r="O2062" s="163" t="s">
        <v>175</v>
      </c>
      <c r="P2062" s="163">
        <v>2012</v>
      </c>
      <c r="Q2062" s="164">
        <v>114.339</v>
      </c>
      <c r="R2062" s="164">
        <v>42.271000000000001</v>
      </c>
    </row>
    <row r="2063" spans="15:18">
      <c r="O2063" s="163" t="s">
        <v>176</v>
      </c>
      <c r="P2063" s="163">
        <v>2012</v>
      </c>
      <c r="Q2063" s="164">
        <v>1336.1780000000001</v>
      </c>
      <c r="R2063" s="164">
        <v>627.74199999999996</v>
      </c>
    </row>
    <row r="2064" spans="15:18">
      <c r="O2064" s="163" t="s">
        <v>178</v>
      </c>
      <c r="P2064" s="163">
        <v>2012</v>
      </c>
      <c r="Q2064" s="164">
        <v>64.454999999999998</v>
      </c>
      <c r="R2064" s="164">
        <v>16.914000000000001</v>
      </c>
    </row>
    <row r="2065" spans="15:18">
      <c r="O2065" s="163" t="s">
        <v>179</v>
      </c>
      <c r="P2065" s="163">
        <v>2012</v>
      </c>
      <c r="Q2065" s="164">
        <v>58.970999999999997</v>
      </c>
      <c r="R2065" s="164">
        <v>15.201000000000001</v>
      </c>
    </row>
    <row r="2066" spans="15:18">
      <c r="O2066" s="163" t="s">
        <v>180</v>
      </c>
      <c r="P2066" s="163">
        <v>2012</v>
      </c>
      <c r="Q2066" s="164">
        <v>379.89800000000002</v>
      </c>
      <c r="R2066" s="164">
        <v>95.477999999999994</v>
      </c>
    </row>
    <row r="2067" spans="15:18">
      <c r="O2067" s="163" t="s">
        <v>182</v>
      </c>
      <c r="P2067" s="163">
        <v>2012</v>
      </c>
      <c r="Q2067" s="164">
        <v>525.13199999999995</v>
      </c>
      <c r="R2067" s="164">
        <v>223.35400000000001</v>
      </c>
    </row>
    <row r="2068" spans="15:18">
      <c r="O2068" s="163" t="s">
        <v>285</v>
      </c>
      <c r="P2068" s="163">
        <v>2012</v>
      </c>
      <c r="Q2068" s="164">
        <v>2327.3139999999999</v>
      </c>
      <c r="R2068" s="164">
        <v>2534.8589999999999</v>
      </c>
    </row>
    <row r="2069" spans="15:18">
      <c r="O2069" s="163" t="s">
        <v>403</v>
      </c>
      <c r="P2069" s="163">
        <v>2012</v>
      </c>
      <c r="Q2069" s="164">
        <v>15877.508</v>
      </c>
      <c r="R2069" s="164">
        <v>14136.307000000001</v>
      </c>
    </row>
    <row r="2070" spans="15:18">
      <c r="O2070" s="163" t="s">
        <v>184</v>
      </c>
      <c r="P2070" s="163">
        <v>2012</v>
      </c>
      <c r="Q2070" s="164">
        <v>61.896000000000001</v>
      </c>
      <c r="R2070" s="164">
        <v>25.484000000000002</v>
      </c>
    </row>
    <row r="2071" spans="15:18">
      <c r="O2071" s="163" t="s">
        <v>298</v>
      </c>
      <c r="P2071" s="163">
        <v>2012</v>
      </c>
      <c r="Q2071" s="164">
        <v>140.07499999999999</v>
      </c>
      <c r="R2071" s="164">
        <v>25.183</v>
      </c>
    </row>
    <row r="2072" spans="15:18">
      <c r="O2072" s="163" t="s">
        <v>186</v>
      </c>
      <c r="P2072" s="163">
        <v>2012</v>
      </c>
      <c r="Q2072" s="164">
        <v>0.71799999999999997</v>
      </c>
      <c r="R2072" s="164">
        <v>0.51900000000000002</v>
      </c>
    </row>
    <row r="2073" spans="15:18">
      <c r="O2073" s="163" t="s">
        <v>295</v>
      </c>
      <c r="P2073" s="163">
        <v>2012</v>
      </c>
      <c r="Q2073" s="164">
        <v>528.476</v>
      </c>
      <c r="R2073" s="164">
        <v>192.071</v>
      </c>
    </row>
    <row r="2074" spans="15:18">
      <c r="O2074" s="163" t="s">
        <v>187</v>
      </c>
      <c r="P2074" s="163">
        <v>2012</v>
      </c>
      <c r="Q2074" s="164">
        <v>436.08100000000002</v>
      </c>
      <c r="R2074" s="164">
        <v>87.531000000000006</v>
      </c>
    </row>
    <row r="2075" spans="15:18">
      <c r="O2075" s="163" t="s">
        <v>404</v>
      </c>
      <c r="P2075" s="163">
        <v>2012</v>
      </c>
      <c r="Q2075" s="164">
        <v>93551.354000000007</v>
      </c>
      <c r="R2075" s="164">
        <v>55260.786</v>
      </c>
    </row>
    <row r="2076" spans="15:18">
      <c r="O2076" s="163" t="s">
        <v>317</v>
      </c>
      <c r="P2076" s="163">
        <v>2012</v>
      </c>
      <c r="Q2076" s="164">
        <v>89.804000000000002</v>
      </c>
      <c r="R2076" s="164">
        <v>17.391999999999999</v>
      </c>
    </row>
    <row r="2077" spans="15:18">
      <c r="O2077" s="163" t="s">
        <v>188</v>
      </c>
      <c r="P2077" s="163">
        <v>2012</v>
      </c>
      <c r="Q2077" s="164">
        <v>51.765000000000001</v>
      </c>
      <c r="R2077" s="164">
        <v>14.353999999999999</v>
      </c>
    </row>
    <row r="2078" spans="15:18">
      <c r="O2078" s="163" t="s">
        <v>189</v>
      </c>
      <c r="P2078" s="163">
        <v>2012</v>
      </c>
      <c r="Q2078" s="164">
        <v>24.015000000000001</v>
      </c>
      <c r="R2078" s="164">
        <v>6.4370000000000003</v>
      </c>
    </row>
    <row r="2079" spans="15:18">
      <c r="Q2079" s="129"/>
      <c r="R2079" s="129"/>
    </row>
    <row r="2080" spans="15:18">
      <c r="Q2080" s="129"/>
      <c r="R2080" s="129"/>
    </row>
    <row r="2081" spans="17:18">
      <c r="Q2081" s="129"/>
      <c r="R2081" s="129"/>
    </row>
    <row r="2082" spans="17:18">
      <c r="Q2082" s="129"/>
      <c r="R2082" s="129"/>
    </row>
    <row r="2083" spans="17:18">
      <c r="Q2083" s="129"/>
      <c r="R2083" s="129"/>
    </row>
    <row r="2084" spans="17:18">
      <c r="Q2084" s="129"/>
      <c r="R2084" s="129"/>
    </row>
    <row r="2085" spans="17:18">
      <c r="Q2085" s="129"/>
      <c r="R2085" s="129"/>
    </row>
    <row r="2086" spans="17:18">
      <c r="Q2086" s="129"/>
      <c r="R2086" s="129"/>
    </row>
    <row r="2087" spans="17:18">
      <c r="Q2087" s="129"/>
      <c r="R2087" s="129"/>
    </row>
    <row r="2088" spans="17:18">
      <c r="Q2088" s="129"/>
      <c r="R2088" s="129"/>
    </row>
    <row r="2089" spans="17:18">
      <c r="Q2089" s="129"/>
      <c r="R2089" s="129"/>
    </row>
    <row r="2090" spans="17:18">
      <c r="Q2090" s="129"/>
      <c r="R2090" s="129"/>
    </row>
    <row r="2091" spans="17:18">
      <c r="Q2091" s="129"/>
      <c r="R2091" s="129"/>
    </row>
    <row r="2092" spans="17:18">
      <c r="Q2092" s="129"/>
      <c r="R2092" s="129"/>
    </row>
    <row r="2093" spans="17:18">
      <c r="Q2093" s="129"/>
      <c r="R2093" s="129"/>
    </row>
    <row r="2094" spans="17:18">
      <c r="Q2094" s="129"/>
      <c r="R2094" s="129"/>
    </row>
    <row r="2095" spans="17:18">
      <c r="Q2095" s="129"/>
      <c r="R2095" s="129"/>
    </row>
    <row r="2096" spans="17:18">
      <c r="Q2096" s="129"/>
      <c r="R2096" s="129"/>
    </row>
    <row r="2097" spans="17:18">
      <c r="Q2097" s="129"/>
      <c r="R2097" s="129"/>
    </row>
    <row r="2098" spans="17:18">
      <c r="Q2098" s="129"/>
      <c r="R2098" s="129"/>
    </row>
    <row r="2099" spans="17:18">
      <c r="Q2099" s="129"/>
      <c r="R2099" s="129"/>
    </row>
    <row r="2100" spans="17:18">
      <c r="Q2100" s="129"/>
      <c r="R2100" s="129"/>
    </row>
    <row r="2101" spans="17:18">
      <c r="Q2101" s="129"/>
      <c r="R2101" s="129"/>
    </row>
    <row r="2102" spans="17:18">
      <c r="Q2102" s="129"/>
      <c r="R2102" s="129"/>
    </row>
    <row r="2103" spans="17:18">
      <c r="Q2103" s="129"/>
      <c r="R2103" s="129"/>
    </row>
    <row r="2104" spans="17:18">
      <c r="Q2104" s="129"/>
      <c r="R2104" s="129"/>
    </row>
    <row r="2105" spans="17:18">
      <c r="Q2105" s="129"/>
      <c r="R2105" s="129"/>
    </row>
    <row r="2106" spans="17:18">
      <c r="Q2106" s="129"/>
      <c r="R2106" s="129"/>
    </row>
    <row r="2107" spans="17:18">
      <c r="Q2107" s="129"/>
      <c r="R2107" s="129"/>
    </row>
    <row r="2108" spans="17:18">
      <c r="Q2108" s="129"/>
      <c r="R2108" s="129"/>
    </row>
    <row r="2109" spans="17:18">
      <c r="Q2109" s="129"/>
      <c r="R2109" s="129"/>
    </row>
    <row r="2110" spans="17:18">
      <c r="Q2110" s="129"/>
      <c r="R2110" s="129"/>
    </row>
    <row r="2111" spans="17:18">
      <c r="Q2111" s="129"/>
      <c r="R2111" s="129"/>
    </row>
    <row r="2112" spans="17:18">
      <c r="Q2112" s="129"/>
      <c r="R2112" s="129"/>
    </row>
    <row r="2113" spans="17:18">
      <c r="Q2113" s="129"/>
      <c r="R2113" s="129"/>
    </row>
    <row r="2114" spans="17:18">
      <c r="Q2114" s="129"/>
      <c r="R2114" s="129"/>
    </row>
    <row r="2115" spans="17:18">
      <c r="Q2115" s="129"/>
      <c r="R2115" s="129"/>
    </row>
    <row r="2116" spans="17:18">
      <c r="Q2116" s="129"/>
      <c r="R2116" s="129"/>
    </row>
    <row r="2117" spans="17:18">
      <c r="Q2117" s="129"/>
      <c r="R2117" s="129"/>
    </row>
    <row r="2118" spans="17:18">
      <c r="Q2118" s="129"/>
      <c r="R2118" s="129"/>
    </row>
    <row r="2119" spans="17:18">
      <c r="Q2119" s="129"/>
      <c r="R2119" s="129"/>
    </row>
    <row r="2120" spans="17:18">
      <c r="Q2120" s="129"/>
      <c r="R2120" s="129"/>
    </row>
    <row r="2121" spans="17:18">
      <c r="Q2121" s="129"/>
      <c r="R2121" s="129"/>
    </row>
    <row r="2122" spans="17:18">
      <c r="Q2122" s="129"/>
      <c r="R2122" s="129"/>
    </row>
    <row r="2123" spans="17:18">
      <c r="Q2123" s="129"/>
      <c r="R2123" s="129"/>
    </row>
    <row r="2124" spans="17:18">
      <c r="Q2124" s="129"/>
      <c r="R2124" s="129"/>
    </row>
    <row r="2125" spans="17:18">
      <c r="Q2125" s="129"/>
      <c r="R2125" s="129"/>
    </row>
    <row r="2126" spans="17:18">
      <c r="Q2126" s="129"/>
      <c r="R2126" s="129"/>
    </row>
    <row r="2127" spans="17:18">
      <c r="Q2127" s="129"/>
      <c r="R2127" s="129"/>
    </row>
    <row r="2128" spans="17:18">
      <c r="Q2128" s="129"/>
      <c r="R2128" s="129"/>
    </row>
    <row r="2129" spans="17:18">
      <c r="Q2129" s="129"/>
      <c r="R2129" s="129"/>
    </row>
    <row r="2130" spans="17:18">
      <c r="Q2130" s="129"/>
      <c r="R2130" s="129"/>
    </row>
    <row r="2131" spans="17:18">
      <c r="Q2131" s="129"/>
      <c r="R2131" s="129"/>
    </row>
    <row r="2132" spans="17:18">
      <c r="Q2132" s="129"/>
      <c r="R2132" s="129"/>
    </row>
    <row r="2133" spans="17:18">
      <c r="Q2133" s="129"/>
      <c r="R2133" s="129"/>
    </row>
    <row r="2134" spans="17:18">
      <c r="Q2134" s="129"/>
      <c r="R2134" s="129"/>
    </row>
    <row r="2135" spans="17:18">
      <c r="Q2135" s="129"/>
      <c r="R2135" s="129"/>
    </row>
    <row r="2136" spans="17:18">
      <c r="Q2136" s="129"/>
      <c r="R2136" s="129"/>
    </row>
    <row r="2137" spans="17:18">
      <c r="Q2137" s="129"/>
      <c r="R2137" s="129"/>
    </row>
    <row r="2138" spans="17:18">
      <c r="Q2138" s="129"/>
      <c r="R2138" s="129"/>
    </row>
    <row r="2139" spans="17:18">
      <c r="Q2139" s="129"/>
      <c r="R2139" s="129"/>
    </row>
    <row r="2140" spans="17:18">
      <c r="Q2140" s="129"/>
      <c r="R2140" s="129"/>
    </row>
    <row r="2141" spans="17:18">
      <c r="Q2141" s="129"/>
      <c r="R2141" s="129"/>
    </row>
    <row r="2142" spans="17:18">
      <c r="Q2142" s="129"/>
      <c r="R2142" s="129"/>
    </row>
    <row r="2143" spans="17:18">
      <c r="Q2143" s="129"/>
      <c r="R2143" s="129"/>
    </row>
    <row r="2144" spans="17:18">
      <c r="Q2144" s="129"/>
      <c r="R2144" s="129"/>
    </row>
    <row r="2145" spans="17:18">
      <c r="Q2145" s="129"/>
      <c r="R2145" s="129"/>
    </row>
    <row r="2146" spans="17:18">
      <c r="Q2146" s="129"/>
      <c r="R2146" s="129"/>
    </row>
    <row r="2147" spans="17:18">
      <c r="Q2147" s="129"/>
      <c r="R2147" s="129"/>
    </row>
    <row r="2148" spans="17:18">
      <c r="Q2148" s="129"/>
      <c r="R2148" s="129"/>
    </row>
    <row r="2149" spans="17:18">
      <c r="Q2149" s="129"/>
      <c r="R2149" s="129"/>
    </row>
    <row r="2150" spans="17:18">
      <c r="Q2150" s="129"/>
      <c r="R2150" s="129"/>
    </row>
    <row r="2151" spans="17:18">
      <c r="Q2151" s="129"/>
      <c r="R2151" s="129"/>
    </row>
    <row r="2152" spans="17:18">
      <c r="Q2152" s="129"/>
      <c r="R2152" s="129"/>
    </row>
    <row r="2153" spans="17:18">
      <c r="Q2153" s="129"/>
      <c r="R2153" s="129"/>
    </row>
    <row r="2154" spans="17:18">
      <c r="Q2154" s="129"/>
      <c r="R2154" s="129"/>
    </row>
    <row r="2155" spans="17:18">
      <c r="Q2155" s="129"/>
      <c r="R2155" s="129"/>
    </row>
    <row r="2156" spans="17:18">
      <c r="Q2156" s="129"/>
      <c r="R2156" s="129"/>
    </row>
    <row r="2157" spans="17:18">
      <c r="Q2157" s="129"/>
      <c r="R2157" s="129"/>
    </row>
    <row r="2158" spans="17:18">
      <c r="Q2158" s="129"/>
      <c r="R2158" s="129"/>
    </row>
    <row r="2159" spans="17:18">
      <c r="Q2159" s="129"/>
      <c r="R2159" s="129"/>
    </row>
    <row r="2160" spans="17:18">
      <c r="Q2160" s="129"/>
      <c r="R2160" s="129"/>
    </row>
    <row r="2161" spans="17:18">
      <c r="Q2161" s="129"/>
      <c r="R2161" s="129"/>
    </row>
    <row r="2162" spans="17:18">
      <c r="Q2162" s="129"/>
      <c r="R2162" s="129"/>
    </row>
    <row r="2163" spans="17:18">
      <c r="Q2163" s="129"/>
      <c r="R2163" s="129"/>
    </row>
    <row r="2164" spans="17:18">
      <c r="Q2164" s="129"/>
      <c r="R2164" s="129"/>
    </row>
    <row r="2165" spans="17:18">
      <c r="Q2165" s="129"/>
      <c r="R2165" s="129"/>
    </row>
    <row r="2166" spans="17:18">
      <c r="Q2166" s="129"/>
      <c r="R2166" s="129"/>
    </row>
    <row r="2167" spans="17:18">
      <c r="Q2167" s="129"/>
      <c r="R2167" s="129"/>
    </row>
    <row r="2168" spans="17:18">
      <c r="Q2168" s="129"/>
      <c r="R2168" s="129"/>
    </row>
    <row r="2169" spans="17:18">
      <c r="Q2169" s="129"/>
      <c r="R2169" s="129"/>
    </row>
    <row r="2170" spans="17:18">
      <c r="Q2170" s="129"/>
      <c r="R2170" s="129"/>
    </row>
    <row r="2171" spans="17:18">
      <c r="Q2171" s="129"/>
      <c r="R2171" s="129"/>
    </row>
    <row r="2172" spans="17:18">
      <c r="Q2172" s="129"/>
      <c r="R2172" s="129"/>
    </row>
    <row r="2173" spans="17:18">
      <c r="Q2173" s="129"/>
      <c r="R2173" s="129"/>
    </row>
    <row r="2174" spans="17:18">
      <c r="Q2174" s="129"/>
      <c r="R2174" s="129"/>
    </row>
    <row r="2175" spans="17:18">
      <c r="Q2175" s="129"/>
      <c r="R2175" s="129"/>
    </row>
    <row r="2176" spans="17:18">
      <c r="Q2176" s="129"/>
      <c r="R2176" s="129"/>
    </row>
    <row r="2177" spans="17:18">
      <c r="Q2177" s="129"/>
      <c r="R2177" s="129"/>
    </row>
    <row r="2178" spans="17:18">
      <c r="Q2178" s="129"/>
      <c r="R2178" s="129"/>
    </row>
    <row r="2179" spans="17:18">
      <c r="Q2179" s="129"/>
      <c r="R2179" s="129"/>
    </row>
    <row r="2180" spans="17:18">
      <c r="Q2180" s="129"/>
      <c r="R2180" s="129"/>
    </row>
    <row r="2181" spans="17:18">
      <c r="Q2181" s="129"/>
      <c r="R2181" s="129"/>
    </row>
    <row r="2182" spans="17:18">
      <c r="Q2182" s="129"/>
      <c r="R2182" s="129"/>
    </row>
    <row r="2183" spans="17:18">
      <c r="Q2183" s="129"/>
      <c r="R2183" s="129"/>
    </row>
    <row r="2184" spans="17:18">
      <c r="Q2184" s="129"/>
      <c r="R2184" s="129"/>
    </row>
    <row r="2185" spans="17:18">
      <c r="Q2185" s="129"/>
      <c r="R2185" s="129"/>
    </row>
    <row r="2186" spans="17:18">
      <c r="Q2186" s="129"/>
      <c r="R2186" s="129"/>
    </row>
    <row r="2187" spans="17:18">
      <c r="Q2187" s="129"/>
      <c r="R2187" s="129"/>
    </row>
    <row r="2188" spans="17:18">
      <c r="Q2188" s="129"/>
      <c r="R2188" s="129"/>
    </row>
    <row r="2189" spans="17:18">
      <c r="Q2189" s="129"/>
      <c r="R2189" s="129"/>
    </row>
    <row r="2190" spans="17:18">
      <c r="Q2190" s="129"/>
      <c r="R2190" s="129"/>
    </row>
    <row r="2191" spans="17:18">
      <c r="Q2191" s="129"/>
      <c r="R2191" s="129"/>
    </row>
    <row r="2192" spans="17:18">
      <c r="Q2192" s="129"/>
      <c r="R2192" s="129"/>
    </row>
    <row r="2193" spans="17:18">
      <c r="Q2193" s="129"/>
      <c r="R2193" s="129"/>
    </row>
    <row r="2194" spans="17:18">
      <c r="Q2194" s="129"/>
      <c r="R2194" s="129"/>
    </row>
    <row r="2195" spans="17:18">
      <c r="Q2195" s="129"/>
      <c r="R2195" s="129"/>
    </row>
    <row r="2196" spans="17:18">
      <c r="Q2196" s="129"/>
      <c r="R2196" s="129"/>
    </row>
    <row r="2197" spans="17:18">
      <c r="Q2197" s="129"/>
      <c r="R2197" s="129"/>
    </row>
    <row r="2198" spans="17:18">
      <c r="Q2198" s="129"/>
      <c r="R2198" s="129"/>
    </row>
    <row r="2199" spans="17:18">
      <c r="Q2199" s="129"/>
      <c r="R2199" s="129"/>
    </row>
    <row r="2200" spans="17:18">
      <c r="Q2200" s="129"/>
      <c r="R2200" s="129"/>
    </row>
    <row r="2201" spans="17:18">
      <c r="Q2201" s="129"/>
      <c r="R2201" s="129"/>
    </row>
    <row r="2202" spans="17:18">
      <c r="Q2202" s="129"/>
      <c r="R2202" s="129"/>
    </row>
    <row r="2203" spans="17:18">
      <c r="Q2203" s="129"/>
      <c r="R2203" s="129"/>
    </row>
    <row r="2204" spans="17:18">
      <c r="Q2204" s="129"/>
      <c r="R2204" s="129"/>
    </row>
    <row r="2205" spans="17:18">
      <c r="Q2205" s="129"/>
      <c r="R2205" s="129"/>
    </row>
    <row r="2206" spans="17:18">
      <c r="Q2206" s="129"/>
      <c r="R2206" s="129"/>
    </row>
    <row r="2207" spans="17:18">
      <c r="Q2207" s="129"/>
      <c r="R2207" s="129"/>
    </row>
    <row r="2208" spans="17:18">
      <c r="Q2208" s="129"/>
      <c r="R2208" s="129"/>
    </row>
    <row r="2209" spans="17:18">
      <c r="Q2209" s="129"/>
      <c r="R2209" s="129"/>
    </row>
    <row r="2210" spans="17:18">
      <c r="Q2210" s="129"/>
      <c r="R2210" s="129"/>
    </row>
    <row r="2211" spans="17:18">
      <c r="Q2211" s="129"/>
      <c r="R2211" s="129"/>
    </row>
    <row r="2212" spans="17:18">
      <c r="Q2212" s="129"/>
      <c r="R2212" s="129"/>
    </row>
    <row r="2213" spans="17:18">
      <c r="Q2213" s="129"/>
      <c r="R2213" s="129"/>
    </row>
    <row r="2214" spans="17:18">
      <c r="Q2214" s="129"/>
      <c r="R2214" s="129"/>
    </row>
    <row r="2215" spans="17:18">
      <c r="Q2215" s="129"/>
      <c r="R2215" s="129"/>
    </row>
    <row r="2216" spans="17:18">
      <c r="Q2216" s="129"/>
      <c r="R2216" s="129"/>
    </row>
    <row r="2217" spans="17:18">
      <c r="Q2217" s="129"/>
      <c r="R2217" s="129"/>
    </row>
    <row r="2218" spans="17:18">
      <c r="Q2218" s="129"/>
      <c r="R2218" s="129"/>
    </row>
    <row r="2219" spans="17:18">
      <c r="Q2219" s="129"/>
      <c r="R2219" s="129"/>
    </row>
    <row r="2220" spans="17:18">
      <c r="Q2220" s="129"/>
      <c r="R2220" s="129"/>
    </row>
    <row r="2221" spans="17:18">
      <c r="Q2221" s="129"/>
      <c r="R2221" s="129"/>
    </row>
    <row r="2222" spans="17:18">
      <c r="Q2222" s="129"/>
      <c r="R2222" s="129"/>
    </row>
    <row r="2223" spans="17:18">
      <c r="Q2223" s="129"/>
      <c r="R2223" s="129"/>
    </row>
    <row r="2224" spans="17:18">
      <c r="Q2224" s="129"/>
      <c r="R2224" s="129"/>
    </row>
    <row r="2225" spans="17:18">
      <c r="Q2225" s="129"/>
      <c r="R2225" s="129"/>
    </row>
    <row r="2226" spans="17:18">
      <c r="Q2226" s="129"/>
      <c r="R2226" s="129"/>
    </row>
    <row r="2227" spans="17:18">
      <c r="Q2227" s="129"/>
      <c r="R2227" s="129"/>
    </row>
    <row r="2228" spans="17:18">
      <c r="Q2228" s="129"/>
      <c r="R2228" s="129"/>
    </row>
    <row r="2229" spans="17:18">
      <c r="Q2229" s="129"/>
      <c r="R2229" s="129"/>
    </row>
    <row r="2230" spans="17:18">
      <c r="Q2230" s="129"/>
      <c r="R2230" s="129"/>
    </row>
    <row r="2231" spans="17:18">
      <c r="Q2231" s="129"/>
      <c r="R2231" s="129"/>
    </row>
    <row r="2232" spans="17:18">
      <c r="Q2232" s="129"/>
      <c r="R2232" s="129"/>
    </row>
    <row r="2233" spans="17:18">
      <c r="Q2233" s="129"/>
      <c r="R2233" s="129"/>
    </row>
    <row r="2234" spans="17:18">
      <c r="Q2234" s="129"/>
      <c r="R2234" s="129"/>
    </row>
    <row r="2235" spans="17:18">
      <c r="Q2235" s="129"/>
      <c r="R2235" s="129"/>
    </row>
    <row r="2236" spans="17:18">
      <c r="Q2236" s="129"/>
      <c r="R2236" s="129"/>
    </row>
    <row r="2237" spans="17:18">
      <c r="Q2237" s="129"/>
      <c r="R2237" s="129"/>
    </row>
    <row r="2238" spans="17:18">
      <c r="Q2238" s="129"/>
      <c r="R2238" s="129"/>
    </row>
    <row r="2239" spans="17:18">
      <c r="Q2239" s="129"/>
      <c r="R2239" s="129"/>
    </row>
    <row r="2240" spans="17:18">
      <c r="Q2240" s="129"/>
      <c r="R2240" s="129"/>
    </row>
    <row r="2241" spans="17:18">
      <c r="Q2241" s="129"/>
      <c r="R2241" s="129"/>
    </row>
    <row r="2242" spans="17:18">
      <c r="Q2242" s="129"/>
      <c r="R2242" s="129"/>
    </row>
    <row r="2243" spans="17:18">
      <c r="Q2243" s="129"/>
      <c r="R2243" s="129"/>
    </row>
    <row r="2244" spans="17:18">
      <c r="Q2244" s="129"/>
      <c r="R2244" s="129"/>
    </row>
    <row r="2245" spans="17:18">
      <c r="Q2245" s="129"/>
      <c r="R2245" s="129"/>
    </row>
    <row r="2246" spans="17:18">
      <c r="Q2246" s="129"/>
      <c r="R2246" s="129"/>
    </row>
    <row r="2247" spans="17:18">
      <c r="Q2247" s="129"/>
      <c r="R2247" s="129"/>
    </row>
    <row r="2248" spans="17:18">
      <c r="Q2248" s="129"/>
      <c r="R2248" s="129"/>
    </row>
    <row r="2249" spans="17:18">
      <c r="Q2249" s="129"/>
      <c r="R2249" s="129"/>
    </row>
    <row r="2250" spans="17:18">
      <c r="Q2250" s="129"/>
      <c r="R2250" s="129"/>
    </row>
    <row r="2251" spans="17:18">
      <c r="Q2251" s="129"/>
      <c r="R2251" s="129"/>
    </row>
    <row r="2252" spans="17:18">
      <c r="Q2252" s="129"/>
      <c r="R2252" s="129"/>
    </row>
    <row r="2253" spans="17:18">
      <c r="Q2253" s="129"/>
      <c r="R2253" s="129"/>
    </row>
    <row r="2254" spans="17:18">
      <c r="Q2254" s="129"/>
      <c r="R2254" s="129"/>
    </row>
    <row r="2255" spans="17:18">
      <c r="Q2255" s="129"/>
      <c r="R2255" s="129"/>
    </row>
    <row r="2256" spans="17:18">
      <c r="Q2256" s="129"/>
      <c r="R2256" s="129"/>
    </row>
    <row r="2257" spans="17:18">
      <c r="Q2257" s="129"/>
      <c r="R2257" s="129"/>
    </row>
    <row r="2258" spans="17:18">
      <c r="Q2258" s="129"/>
      <c r="R2258" s="129"/>
    </row>
    <row r="2259" spans="17:18">
      <c r="Q2259" s="129"/>
      <c r="R2259" s="129"/>
    </row>
    <row r="2260" spans="17:18">
      <c r="Q2260" s="129"/>
      <c r="R2260" s="129"/>
    </row>
    <row r="2261" spans="17:18">
      <c r="Q2261" s="129"/>
      <c r="R2261" s="129"/>
    </row>
    <row r="2262" spans="17:18">
      <c r="Q2262" s="129"/>
      <c r="R2262" s="129"/>
    </row>
    <row r="2263" spans="17:18">
      <c r="Q2263" s="129"/>
      <c r="R2263" s="129"/>
    </row>
    <row r="2264" spans="17:18">
      <c r="Q2264" s="129"/>
      <c r="R2264" s="129"/>
    </row>
    <row r="2265" spans="17:18">
      <c r="Q2265" s="129"/>
      <c r="R2265" s="129"/>
    </row>
    <row r="2266" spans="17:18">
      <c r="Q2266" s="129"/>
      <c r="R2266" s="129"/>
    </row>
    <row r="2267" spans="17:18">
      <c r="Q2267" s="129"/>
      <c r="R2267" s="129"/>
    </row>
    <row r="2268" spans="17:18">
      <c r="Q2268" s="129"/>
      <c r="R2268" s="129"/>
    </row>
    <row r="2269" spans="17:18">
      <c r="Q2269" s="129"/>
      <c r="R2269" s="129"/>
    </row>
    <row r="2270" spans="17:18">
      <c r="Q2270" s="129"/>
      <c r="R2270" s="129"/>
    </row>
    <row r="2271" spans="17:18">
      <c r="Q2271" s="129"/>
      <c r="R2271" s="129"/>
    </row>
    <row r="2272" spans="17:18">
      <c r="Q2272" s="129"/>
      <c r="R2272" s="129"/>
    </row>
    <row r="2273" spans="17:18">
      <c r="Q2273" s="129"/>
      <c r="R2273" s="129"/>
    </row>
    <row r="2274" spans="17:18">
      <c r="Q2274" s="129"/>
      <c r="R2274" s="129"/>
    </row>
    <row r="2275" spans="17:18">
      <c r="Q2275" s="129"/>
      <c r="R2275" s="129"/>
    </row>
    <row r="2276" spans="17:18">
      <c r="Q2276" s="129"/>
      <c r="R2276" s="129"/>
    </row>
    <row r="2277" spans="17:18">
      <c r="Q2277" s="129"/>
      <c r="R2277" s="129"/>
    </row>
    <row r="2278" spans="17:18">
      <c r="Q2278" s="129"/>
      <c r="R2278" s="129"/>
    </row>
    <row r="2279" spans="17:18">
      <c r="Q2279" s="129"/>
      <c r="R2279" s="129"/>
    </row>
    <row r="2280" spans="17:18">
      <c r="Q2280" s="129"/>
      <c r="R2280" s="129"/>
    </row>
    <row r="2281" spans="17:18">
      <c r="Q2281" s="129"/>
      <c r="R2281" s="129"/>
    </row>
    <row r="2282" spans="17:18">
      <c r="Q2282" s="129"/>
      <c r="R2282" s="129"/>
    </row>
    <row r="2283" spans="17:18">
      <c r="Q2283" s="129"/>
      <c r="R2283" s="129"/>
    </row>
    <row r="2284" spans="17:18">
      <c r="Q2284" s="129"/>
      <c r="R2284" s="129"/>
    </row>
    <row r="2285" spans="17:18">
      <c r="Q2285" s="129"/>
      <c r="R2285" s="129"/>
    </row>
    <row r="2286" spans="17:18">
      <c r="Q2286" s="129"/>
      <c r="R2286" s="129"/>
    </row>
    <row r="2287" spans="17:18">
      <c r="Q2287" s="129"/>
      <c r="R2287" s="129"/>
    </row>
    <row r="2288" spans="17:18">
      <c r="Q2288" s="129"/>
      <c r="R2288" s="129"/>
    </row>
    <row r="2289" spans="17:18">
      <c r="Q2289" s="129"/>
      <c r="R2289" s="129"/>
    </row>
    <row r="2290" spans="17:18">
      <c r="Q2290" s="129"/>
      <c r="R2290" s="129"/>
    </row>
    <row r="2291" spans="17:18">
      <c r="Q2291" s="129"/>
      <c r="R2291" s="129"/>
    </row>
    <row r="2292" spans="17:18">
      <c r="Q2292" s="129"/>
      <c r="R2292" s="129"/>
    </row>
    <row r="2293" spans="17:18">
      <c r="Q2293" s="129"/>
      <c r="R2293" s="129"/>
    </row>
    <row r="2294" spans="17:18">
      <c r="Q2294" s="129"/>
      <c r="R2294" s="129"/>
    </row>
    <row r="2295" spans="17:18">
      <c r="Q2295" s="129"/>
      <c r="R2295" s="129"/>
    </row>
    <row r="2296" spans="17:18">
      <c r="Q2296" s="129"/>
      <c r="R2296" s="129"/>
    </row>
    <row r="2297" spans="17:18">
      <c r="Q2297" s="129"/>
      <c r="R2297" s="129"/>
    </row>
    <row r="2298" spans="17:18">
      <c r="Q2298" s="129"/>
      <c r="R2298" s="129"/>
    </row>
    <row r="2299" spans="17:18">
      <c r="Q2299" s="129"/>
      <c r="R2299" s="129"/>
    </row>
    <row r="2300" spans="17:18">
      <c r="Q2300" s="129"/>
      <c r="R2300" s="129"/>
    </row>
    <row r="2301" spans="17:18">
      <c r="Q2301" s="129"/>
      <c r="R2301" s="129"/>
    </row>
    <row r="2302" spans="17:18">
      <c r="Q2302" s="129"/>
      <c r="R2302" s="129"/>
    </row>
    <row r="2303" spans="17:18">
      <c r="Q2303" s="129"/>
      <c r="R2303" s="129"/>
    </row>
    <row r="2304" spans="17:18">
      <c r="Q2304" s="129"/>
      <c r="R2304" s="129"/>
    </row>
    <row r="2305" spans="17:18">
      <c r="Q2305" s="129"/>
      <c r="R2305" s="129"/>
    </row>
    <row r="2306" spans="17:18">
      <c r="Q2306" s="129"/>
      <c r="R2306" s="129"/>
    </row>
    <row r="2307" spans="17:18">
      <c r="Q2307" s="129"/>
      <c r="R2307" s="129"/>
    </row>
    <row r="2308" spans="17:18">
      <c r="Q2308" s="129"/>
      <c r="R2308" s="129"/>
    </row>
    <row r="2309" spans="17:18">
      <c r="Q2309" s="129"/>
      <c r="R2309" s="129"/>
    </row>
    <row r="2310" spans="17:18">
      <c r="Q2310" s="129"/>
      <c r="R2310" s="129"/>
    </row>
    <row r="2311" spans="17:18">
      <c r="Q2311" s="129"/>
      <c r="R2311" s="129"/>
    </row>
    <row r="2312" spans="17:18">
      <c r="Q2312" s="129"/>
      <c r="R2312" s="129"/>
    </row>
    <row r="2313" spans="17:18">
      <c r="Q2313" s="129"/>
      <c r="R2313" s="129"/>
    </row>
    <row r="2314" spans="17:18">
      <c r="Q2314" s="129"/>
      <c r="R2314" s="129"/>
    </row>
    <row r="2315" spans="17:18">
      <c r="Q2315" s="129"/>
      <c r="R2315" s="129"/>
    </row>
    <row r="2316" spans="17:18">
      <c r="Q2316" s="129"/>
      <c r="R2316" s="129"/>
    </row>
    <row r="2317" spans="17:18">
      <c r="Q2317" s="129"/>
      <c r="R2317" s="129"/>
    </row>
    <row r="2318" spans="17:18">
      <c r="Q2318" s="129"/>
      <c r="R2318" s="129"/>
    </row>
    <row r="2319" spans="17:18">
      <c r="Q2319" s="129"/>
      <c r="R2319" s="129"/>
    </row>
    <row r="2320" spans="17:18">
      <c r="Q2320" s="129"/>
      <c r="R2320" s="129"/>
    </row>
    <row r="2321" spans="17:18">
      <c r="Q2321" s="129"/>
      <c r="R2321" s="129"/>
    </row>
    <row r="2322" spans="17:18">
      <c r="Q2322" s="129"/>
      <c r="R2322" s="129"/>
    </row>
    <row r="2323" spans="17:18">
      <c r="Q2323" s="129"/>
      <c r="R2323" s="129"/>
    </row>
    <row r="2324" spans="17:18">
      <c r="Q2324" s="129"/>
      <c r="R2324" s="129"/>
    </row>
    <row r="2325" spans="17:18">
      <c r="Q2325" s="129"/>
      <c r="R2325" s="129"/>
    </row>
    <row r="2326" spans="17:18">
      <c r="Q2326" s="129"/>
      <c r="R2326" s="129"/>
    </row>
    <row r="2327" spans="17:18">
      <c r="Q2327" s="129"/>
      <c r="R2327" s="129"/>
    </row>
    <row r="2328" spans="17:18">
      <c r="Q2328" s="129"/>
      <c r="R2328" s="129"/>
    </row>
    <row r="2329" spans="17:18">
      <c r="Q2329" s="129"/>
      <c r="R2329" s="129"/>
    </row>
    <row r="2330" spans="17:18">
      <c r="Q2330" s="129"/>
      <c r="R2330" s="129"/>
    </row>
    <row r="2331" spans="17:18">
      <c r="Q2331" s="129"/>
      <c r="R2331" s="129"/>
    </row>
    <row r="2332" spans="17:18">
      <c r="Q2332" s="129"/>
      <c r="R2332" s="129"/>
    </row>
    <row r="2333" spans="17:18">
      <c r="Q2333" s="129"/>
      <c r="R2333" s="129"/>
    </row>
    <row r="2334" spans="17:18">
      <c r="Q2334" s="129"/>
      <c r="R2334" s="129"/>
    </row>
    <row r="2335" spans="17:18">
      <c r="Q2335" s="129"/>
      <c r="R2335" s="129"/>
    </row>
    <row r="2336" spans="17:18">
      <c r="Q2336" s="129"/>
      <c r="R2336" s="129"/>
    </row>
    <row r="2337" spans="17:18">
      <c r="Q2337" s="129"/>
      <c r="R2337" s="129"/>
    </row>
    <row r="2338" spans="17:18">
      <c r="Q2338" s="129"/>
      <c r="R2338" s="129"/>
    </row>
    <row r="2339" spans="17:18">
      <c r="Q2339" s="129"/>
      <c r="R2339" s="129"/>
    </row>
    <row r="2340" spans="17:18">
      <c r="Q2340" s="129"/>
      <c r="R2340" s="129"/>
    </row>
    <row r="2341" spans="17:18">
      <c r="Q2341" s="129"/>
      <c r="R2341" s="129"/>
    </row>
    <row r="2342" spans="17:18">
      <c r="Q2342" s="129"/>
      <c r="R2342" s="129"/>
    </row>
    <row r="2343" spans="17:18">
      <c r="Q2343" s="129"/>
      <c r="R2343" s="129"/>
    </row>
    <row r="2344" spans="17:18">
      <c r="Q2344" s="129"/>
      <c r="R2344" s="129"/>
    </row>
    <row r="2345" spans="17:18">
      <c r="Q2345" s="129"/>
      <c r="R2345" s="129"/>
    </row>
    <row r="2346" spans="17:18">
      <c r="Q2346" s="129"/>
      <c r="R2346" s="129"/>
    </row>
    <row r="2347" spans="17:18">
      <c r="Q2347" s="129"/>
      <c r="R2347" s="129"/>
    </row>
    <row r="2348" spans="17:18">
      <c r="Q2348" s="129"/>
      <c r="R2348" s="129"/>
    </row>
    <row r="2349" spans="17:18">
      <c r="Q2349" s="129"/>
      <c r="R2349" s="129"/>
    </row>
    <row r="2350" spans="17:18">
      <c r="Q2350" s="129"/>
      <c r="R2350" s="129"/>
    </row>
    <row r="2351" spans="17:18">
      <c r="Q2351" s="129"/>
      <c r="R2351" s="129"/>
    </row>
    <row r="2352" spans="17:18">
      <c r="Q2352" s="129"/>
      <c r="R2352" s="129"/>
    </row>
    <row r="2353" spans="17:18">
      <c r="Q2353" s="129"/>
      <c r="R2353" s="129"/>
    </row>
    <row r="2354" spans="17:18">
      <c r="Q2354" s="129"/>
      <c r="R2354" s="129"/>
    </row>
    <row r="2355" spans="17:18">
      <c r="Q2355" s="129"/>
      <c r="R2355" s="129"/>
    </row>
    <row r="2356" spans="17:18">
      <c r="Q2356" s="129"/>
      <c r="R2356" s="129"/>
    </row>
    <row r="2357" spans="17:18">
      <c r="Q2357" s="129"/>
      <c r="R2357" s="129"/>
    </row>
    <row r="2358" spans="17:18">
      <c r="Q2358" s="129"/>
      <c r="R2358" s="129"/>
    </row>
    <row r="2359" spans="17:18">
      <c r="Q2359" s="129"/>
      <c r="R2359" s="129"/>
    </row>
    <row r="2360" spans="17:18">
      <c r="Q2360" s="129"/>
      <c r="R2360" s="129"/>
    </row>
    <row r="2361" spans="17:18">
      <c r="Q2361" s="129"/>
      <c r="R2361" s="129"/>
    </row>
    <row r="2362" spans="17:18">
      <c r="Q2362" s="129"/>
      <c r="R2362" s="129"/>
    </row>
    <row r="2363" spans="17:18">
      <c r="Q2363" s="129"/>
      <c r="R2363" s="129"/>
    </row>
    <row r="2364" spans="17:18">
      <c r="Q2364" s="129"/>
      <c r="R2364" s="129"/>
    </row>
    <row r="2365" spans="17:18">
      <c r="Q2365" s="129"/>
      <c r="R2365" s="129"/>
    </row>
    <row r="2366" spans="17:18">
      <c r="Q2366" s="129"/>
      <c r="R2366" s="129"/>
    </row>
    <row r="2367" spans="17:18">
      <c r="Q2367" s="129"/>
      <c r="R2367" s="129"/>
    </row>
    <row r="2368" spans="17:18">
      <c r="Q2368" s="129"/>
      <c r="R2368" s="129"/>
    </row>
    <row r="2369" spans="17:18">
      <c r="Q2369" s="129"/>
      <c r="R2369" s="129"/>
    </row>
    <row r="2370" spans="17:18">
      <c r="Q2370" s="129"/>
      <c r="R2370" s="129"/>
    </row>
    <row r="2371" spans="17:18">
      <c r="Q2371" s="129"/>
      <c r="R2371" s="129"/>
    </row>
    <row r="2372" spans="17:18">
      <c r="Q2372" s="129"/>
      <c r="R2372" s="129"/>
    </row>
    <row r="2373" spans="17:18">
      <c r="Q2373" s="129"/>
      <c r="R2373" s="129"/>
    </row>
    <row r="2374" spans="17:18">
      <c r="Q2374" s="129"/>
      <c r="R2374" s="129"/>
    </row>
    <row r="2375" spans="17:18">
      <c r="Q2375" s="129"/>
      <c r="R2375" s="129"/>
    </row>
    <row r="2376" spans="17:18">
      <c r="Q2376" s="129"/>
      <c r="R2376" s="129"/>
    </row>
    <row r="2377" spans="17:18">
      <c r="Q2377" s="129"/>
      <c r="R2377" s="129"/>
    </row>
    <row r="2378" spans="17:18">
      <c r="Q2378" s="129"/>
      <c r="R2378" s="129"/>
    </row>
    <row r="2379" spans="17:18">
      <c r="Q2379" s="129"/>
      <c r="R2379" s="129"/>
    </row>
    <row r="2380" spans="17:18">
      <c r="Q2380" s="129"/>
      <c r="R2380" s="129"/>
    </row>
    <row r="2381" spans="17:18">
      <c r="Q2381" s="129"/>
      <c r="R2381" s="129"/>
    </row>
    <row r="2382" spans="17:18">
      <c r="Q2382" s="129"/>
      <c r="R2382" s="129"/>
    </row>
    <row r="2383" spans="17:18">
      <c r="Q2383" s="129"/>
      <c r="R2383" s="129"/>
    </row>
    <row r="2384" spans="17:18">
      <c r="Q2384" s="129"/>
      <c r="R2384" s="129"/>
    </row>
    <row r="2385" spans="17:18">
      <c r="Q2385" s="129"/>
      <c r="R2385" s="129"/>
    </row>
    <row r="2386" spans="17:18">
      <c r="Q2386" s="129"/>
      <c r="R2386" s="129"/>
    </row>
    <row r="2387" spans="17:18">
      <c r="Q2387" s="129"/>
      <c r="R2387" s="129"/>
    </row>
    <row r="2388" spans="17:18">
      <c r="Q2388" s="129"/>
      <c r="R2388" s="129"/>
    </row>
    <row r="2389" spans="17:18">
      <c r="Q2389" s="129"/>
      <c r="R2389" s="129"/>
    </row>
    <row r="2390" spans="17:18">
      <c r="Q2390" s="129"/>
      <c r="R2390" s="129"/>
    </row>
    <row r="2391" spans="17:18">
      <c r="Q2391" s="129"/>
      <c r="R2391" s="129"/>
    </row>
    <row r="2392" spans="17:18">
      <c r="Q2392" s="129"/>
      <c r="R2392" s="129"/>
    </row>
    <row r="2393" spans="17:18">
      <c r="Q2393" s="129"/>
      <c r="R2393" s="129"/>
    </row>
    <row r="2394" spans="17:18">
      <c r="Q2394" s="129"/>
      <c r="R2394" s="129"/>
    </row>
    <row r="2395" spans="17:18">
      <c r="Q2395" s="129"/>
      <c r="R2395" s="129"/>
    </row>
    <row r="2396" spans="17:18">
      <c r="Q2396" s="129"/>
      <c r="R2396" s="129"/>
    </row>
    <row r="2397" spans="17:18">
      <c r="Q2397" s="129"/>
      <c r="R2397" s="129"/>
    </row>
    <row r="2398" spans="17:18">
      <c r="Q2398" s="129"/>
      <c r="R2398" s="129"/>
    </row>
    <row r="2399" spans="17:18">
      <c r="Q2399" s="129"/>
      <c r="R2399" s="129"/>
    </row>
    <row r="2400" spans="17:18">
      <c r="Q2400" s="129"/>
      <c r="R2400" s="129"/>
    </row>
    <row r="2401" spans="17:18">
      <c r="Q2401" s="129"/>
      <c r="R2401" s="129"/>
    </row>
    <row r="2402" spans="17:18">
      <c r="Q2402" s="129"/>
      <c r="R2402" s="129"/>
    </row>
    <row r="2403" spans="17:18">
      <c r="Q2403" s="129"/>
      <c r="R2403" s="129"/>
    </row>
    <row r="2404" spans="17:18">
      <c r="Q2404" s="129"/>
      <c r="R2404" s="129"/>
    </row>
    <row r="2405" spans="17:18">
      <c r="Q2405" s="129"/>
      <c r="R2405" s="129"/>
    </row>
    <row r="2406" spans="17:18">
      <c r="Q2406" s="129"/>
      <c r="R2406" s="129"/>
    </row>
    <row r="2407" spans="17:18">
      <c r="Q2407" s="129"/>
      <c r="R2407" s="129"/>
    </row>
    <row r="2408" spans="17:18">
      <c r="Q2408" s="129"/>
      <c r="R2408" s="129"/>
    </row>
    <row r="2409" spans="17:18">
      <c r="Q2409" s="129"/>
      <c r="R2409" s="129"/>
    </row>
    <row r="2410" spans="17:18">
      <c r="Q2410" s="129"/>
      <c r="R2410" s="129"/>
    </row>
    <row r="2411" spans="17:18">
      <c r="Q2411" s="129"/>
      <c r="R2411" s="129"/>
    </row>
    <row r="2412" spans="17:18">
      <c r="Q2412" s="129"/>
      <c r="R2412" s="129"/>
    </row>
    <row r="2413" spans="17:18">
      <c r="Q2413" s="129"/>
      <c r="R2413" s="129"/>
    </row>
    <row r="2414" spans="17:18">
      <c r="Q2414" s="129"/>
      <c r="R2414" s="129"/>
    </row>
    <row r="2415" spans="17:18">
      <c r="Q2415" s="129"/>
      <c r="R2415" s="129"/>
    </row>
    <row r="2416" spans="17:18">
      <c r="Q2416" s="129"/>
      <c r="R2416" s="129"/>
    </row>
    <row r="2417" spans="17:18">
      <c r="Q2417" s="129"/>
      <c r="R2417" s="129"/>
    </row>
    <row r="2418" spans="17:18">
      <c r="Q2418" s="129"/>
      <c r="R2418" s="129"/>
    </row>
    <row r="2419" spans="17:18">
      <c r="Q2419" s="129"/>
      <c r="R2419" s="129"/>
    </row>
    <row r="2420" spans="17:18">
      <c r="Q2420" s="129"/>
      <c r="R2420" s="129"/>
    </row>
    <row r="2421" spans="17:18">
      <c r="Q2421" s="129"/>
      <c r="R2421" s="129"/>
    </row>
    <row r="2422" spans="17:18">
      <c r="Q2422" s="129"/>
      <c r="R2422" s="129"/>
    </row>
    <row r="2423" spans="17:18">
      <c r="Q2423" s="129"/>
      <c r="R2423" s="129"/>
    </row>
    <row r="2424" spans="17:18">
      <c r="Q2424" s="129"/>
      <c r="R2424" s="129"/>
    </row>
    <row r="2425" spans="17:18">
      <c r="Q2425" s="129"/>
      <c r="R2425" s="129"/>
    </row>
    <row r="2426" spans="17:18">
      <c r="Q2426" s="129"/>
      <c r="R2426" s="129"/>
    </row>
    <row r="2427" spans="17:18">
      <c r="Q2427" s="129"/>
      <c r="R2427" s="129"/>
    </row>
    <row r="2428" spans="17:18">
      <c r="Q2428" s="129"/>
      <c r="R2428" s="129"/>
    </row>
    <row r="2429" spans="17:18">
      <c r="Q2429" s="129"/>
      <c r="R2429" s="129"/>
    </row>
    <row r="2430" spans="17:18">
      <c r="Q2430" s="129"/>
      <c r="R2430" s="129"/>
    </row>
    <row r="2431" spans="17:18">
      <c r="Q2431" s="129"/>
      <c r="R2431" s="129"/>
    </row>
    <row r="2432" spans="17:18">
      <c r="Q2432" s="129"/>
      <c r="R2432" s="129"/>
    </row>
    <row r="2433" spans="17:18">
      <c r="Q2433" s="129"/>
      <c r="R2433" s="129"/>
    </row>
    <row r="2434" spans="17:18">
      <c r="Q2434" s="129"/>
      <c r="R2434" s="129"/>
    </row>
    <row r="2435" spans="17:18">
      <c r="Q2435" s="129"/>
      <c r="R2435" s="129"/>
    </row>
    <row r="2436" spans="17:18">
      <c r="Q2436" s="129"/>
      <c r="R2436" s="129"/>
    </row>
    <row r="2437" spans="17:18">
      <c r="Q2437" s="129"/>
      <c r="R2437" s="129"/>
    </row>
    <row r="2438" spans="17:18">
      <c r="Q2438" s="129"/>
      <c r="R2438" s="129"/>
    </row>
    <row r="2439" spans="17:18">
      <c r="Q2439" s="129"/>
      <c r="R2439" s="129"/>
    </row>
    <row r="2440" spans="17:18">
      <c r="Q2440" s="129"/>
      <c r="R2440" s="129"/>
    </row>
    <row r="2441" spans="17:18">
      <c r="Q2441" s="129"/>
      <c r="R2441" s="129"/>
    </row>
    <row r="2442" spans="17:18">
      <c r="Q2442" s="129"/>
      <c r="R2442" s="129"/>
    </row>
    <row r="2443" spans="17:18">
      <c r="Q2443" s="129"/>
      <c r="R2443" s="129"/>
    </row>
    <row r="2444" spans="17:18">
      <c r="Q2444" s="129"/>
      <c r="R2444" s="129"/>
    </row>
    <row r="2445" spans="17:18">
      <c r="Q2445" s="129"/>
      <c r="R2445" s="129"/>
    </row>
    <row r="2446" spans="17:18">
      <c r="Q2446" s="129"/>
      <c r="R2446" s="129"/>
    </row>
    <row r="2447" spans="17:18">
      <c r="Q2447" s="129"/>
      <c r="R2447" s="129"/>
    </row>
    <row r="2448" spans="17:18">
      <c r="Q2448" s="129"/>
      <c r="R2448" s="129"/>
    </row>
    <row r="2449" spans="17:18">
      <c r="Q2449" s="129"/>
      <c r="R2449" s="129"/>
    </row>
    <row r="2450" spans="17:18">
      <c r="Q2450" s="129"/>
      <c r="R2450" s="129"/>
    </row>
    <row r="2451" spans="17:18">
      <c r="Q2451" s="129"/>
      <c r="R2451" s="129"/>
    </row>
    <row r="2452" spans="17:18">
      <c r="Q2452" s="129"/>
      <c r="R2452" s="129"/>
    </row>
    <row r="2453" spans="17:18">
      <c r="Q2453" s="129"/>
      <c r="R2453" s="129"/>
    </row>
    <row r="2454" spans="17:18">
      <c r="Q2454" s="129"/>
      <c r="R2454" s="129"/>
    </row>
    <row r="2455" spans="17:18">
      <c r="Q2455" s="129"/>
      <c r="R2455" s="129"/>
    </row>
    <row r="2456" spans="17:18">
      <c r="Q2456" s="129"/>
      <c r="R2456" s="129"/>
    </row>
    <row r="2457" spans="17:18">
      <c r="Q2457" s="129"/>
      <c r="R2457" s="129"/>
    </row>
    <row r="2458" spans="17:18">
      <c r="Q2458" s="129"/>
      <c r="R2458" s="129"/>
    </row>
    <row r="2459" spans="17:18">
      <c r="Q2459" s="129"/>
      <c r="R2459" s="129"/>
    </row>
    <row r="2460" spans="17:18">
      <c r="Q2460" s="129"/>
      <c r="R2460" s="129"/>
    </row>
    <row r="2461" spans="17:18">
      <c r="Q2461" s="129"/>
      <c r="R2461" s="129"/>
    </row>
    <row r="2462" spans="17:18">
      <c r="Q2462" s="129"/>
      <c r="R2462" s="129"/>
    </row>
    <row r="2463" spans="17:18">
      <c r="Q2463" s="129"/>
      <c r="R2463" s="129"/>
    </row>
    <row r="2464" spans="17:18">
      <c r="Q2464" s="129"/>
      <c r="R2464" s="129"/>
    </row>
    <row r="2465" spans="17:18">
      <c r="Q2465" s="129"/>
      <c r="R2465" s="129"/>
    </row>
    <row r="2466" spans="17:18">
      <c r="Q2466" s="129"/>
      <c r="R2466" s="129"/>
    </row>
    <row r="2467" spans="17:18">
      <c r="Q2467" s="129"/>
      <c r="R2467" s="129"/>
    </row>
    <row r="2468" spans="17:18">
      <c r="Q2468" s="129"/>
      <c r="R2468" s="129"/>
    </row>
    <row r="2469" spans="17:18">
      <c r="Q2469" s="129"/>
      <c r="R2469" s="129"/>
    </row>
    <row r="2470" spans="17:18">
      <c r="Q2470" s="129"/>
      <c r="R2470" s="129"/>
    </row>
    <row r="2471" spans="17:18">
      <c r="Q2471" s="129"/>
      <c r="R2471" s="129"/>
    </row>
    <row r="2472" spans="17:18">
      <c r="Q2472" s="129"/>
      <c r="R2472" s="129"/>
    </row>
    <row r="2473" spans="17:18">
      <c r="Q2473" s="129"/>
      <c r="R2473" s="129"/>
    </row>
    <row r="2474" spans="17:18">
      <c r="Q2474" s="129"/>
      <c r="R2474" s="129"/>
    </row>
    <row r="2475" spans="17:18">
      <c r="Q2475" s="129"/>
      <c r="R2475" s="129"/>
    </row>
    <row r="2476" spans="17:18">
      <c r="Q2476" s="129"/>
      <c r="R2476" s="129"/>
    </row>
    <row r="2477" spans="17:18">
      <c r="Q2477" s="129"/>
      <c r="R2477" s="129"/>
    </row>
    <row r="2478" spans="17:18">
      <c r="Q2478" s="129"/>
      <c r="R2478" s="129"/>
    </row>
    <row r="2479" spans="17:18">
      <c r="Q2479" s="129"/>
      <c r="R2479" s="129"/>
    </row>
    <row r="2480" spans="17:18">
      <c r="Q2480" s="129"/>
      <c r="R2480" s="129"/>
    </row>
    <row r="2481" spans="17:18">
      <c r="Q2481" s="129"/>
      <c r="R2481" s="129"/>
    </row>
    <row r="2482" spans="17:18">
      <c r="Q2482" s="129"/>
      <c r="R2482" s="129"/>
    </row>
    <row r="2483" spans="17:18">
      <c r="Q2483" s="129"/>
      <c r="R2483" s="129"/>
    </row>
    <row r="2484" spans="17:18">
      <c r="Q2484" s="129"/>
      <c r="R2484" s="129"/>
    </row>
    <row r="2485" spans="17:18">
      <c r="Q2485" s="129"/>
      <c r="R2485" s="129"/>
    </row>
    <row r="2486" spans="17:18">
      <c r="Q2486" s="129"/>
      <c r="R2486" s="129"/>
    </row>
    <row r="2487" spans="17:18">
      <c r="Q2487" s="129"/>
      <c r="R2487" s="129"/>
    </row>
    <row r="2488" spans="17:18">
      <c r="Q2488" s="129"/>
      <c r="R2488" s="129"/>
    </row>
    <row r="2489" spans="17:18">
      <c r="Q2489" s="129"/>
      <c r="R2489" s="129"/>
    </row>
    <row r="2490" spans="17:18">
      <c r="Q2490" s="129"/>
      <c r="R2490" s="129"/>
    </row>
    <row r="2491" spans="17:18">
      <c r="Q2491" s="129"/>
      <c r="R2491" s="129"/>
    </row>
    <row r="2492" spans="17:18">
      <c r="Q2492" s="129"/>
      <c r="R2492" s="129"/>
    </row>
    <row r="2493" spans="17:18">
      <c r="Q2493" s="129"/>
      <c r="R2493" s="129"/>
    </row>
    <row r="2494" spans="17:18">
      <c r="Q2494" s="129"/>
      <c r="R2494" s="129"/>
    </row>
    <row r="2495" spans="17:18">
      <c r="Q2495" s="129"/>
      <c r="R2495" s="129"/>
    </row>
    <row r="2496" spans="17:18">
      <c r="Q2496" s="129"/>
      <c r="R2496" s="129"/>
    </row>
    <row r="2497" spans="17:18">
      <c r="Q2497" s="129"/>
      <c r="R2497" s="129"/>
    </row>
    <row r="2498" spans="17:18">
      <c r="Q2498" s="129"/>
      <c r="R2498" s="129"/>
    </row>
    <row r="2499" spans="17:18">
      <c r="Q2499" s="129"/>
      <c r="R2499" s="129"/>
    </row>
    <row r="2500" spans="17:18">
      <c r="Q2500" s="129"/>
      <c r="R2500" s="129"/>
    </row>
    <row r="2501" spans="17:18">
      <c r="Q2501" s="129"/>
      <c r="R2501" s="129"/>
    </row>
    <row r="2502" spans="17:18">
      <c r="Q2502" s="129"/>
      <c r="R2502" s="129"/>
    </row>
    <row r="2503" spans="17:18">
      <c r="Q2503" s="129"/>
      <c r="R2503" s="129"/>
    </row>
    <row r="2504" spans="17:18">
      <c r="Q2504" s="129"/>
      <c r="R2504" s="129"/>
    </row>
    <row r="2505" spans="17:18">
      <c r="Q2505" s="129"/>
      <c r="R2505" s="129"/>
    </row>
    <row r="2506" spans="17:18">
      <c r="Q2506" s="129"/>
      <c r="R2506" s="129"/>
    </row>
    <row r="2507" spans="17:18">
      <c r="Q2507" s="129"/>
      <c r="R2507" s="129"/>
    </row>
    <row r="2508" spans="17:18">
      <c r="Q2508" s="129"/>
      <c r="R2508" s="129"/>
    </row>
    <row r="2509" spans="17:18">
      <c r="Q2509" s="129"/>
      <c r="R2509" s="129"/>
    </row>
    <row r="2510" spans="17:18">
      <c r="Q2510" s="129"/>
      <c r="R2510" s="129"/>
    </row>
    <row r="2511" spans="17:18">
      <c r="Q2511" s="129"/>
      <c r="R2511" s="129"/>
    </row>
    <row r="2512" spans="17:18">
      <c r="Q2512" s="129"/>
      <c r="R2512" s="129"/>
    </row>
    <row r="2513" spans="17:18">
      <c r="Q2513" s="129"/>
      <c r="R2513" s="129"/>
    </row>
    <row r="2514" spans="17:18">
      <c r="Q2514" s="129"/>
      <c r="R2514" s="129"/>
    </row>
    <row r="2515" spans="17:18">
      <c r="Q2515" s="129"/>
      <c r="R2515" s="129"/>
    </row>
    <row r="2516" spans="17:18">
      <c r="Q2516" s="129"/>
      <c r="R2516" s="129"/>
    </row>
    <row r="2517" spans="17:18">
      <c r="Q2517" s="129"/>
      <c r="R2517" s="129"/>
    </row>
    <row r="2518" spans="17:18">
      <c r="Q2518" s="129"/>
      <c r="R2518" s="129"/>
    </row>
    <row r="2519" spans="17:18">
      <c r="Q2519" s="129"/>
      <c r="R2519" s="129"/>
    </row>
    <row r="2520" spans="17:18">
      <c r="Q2520" s="129"/>
      <c r="R2520" s="129"/>
    </row>
    <row r="2521" spans="17:18">
      <c r="Q2521" s="129"/>
      <c r="R2521" s="129"/>
    </row>
    <row r="2522" spans="17:18">
      <c r="Q2522" s="129"/>
      <c r="R2522" s="129"/>
    </row>
    <row r="2523" spans="17:18">
      <c r="Q2523" s="129"/>
      <c r="R2523" s="129"/>
    </row>
    <row r="2524" spans="17:18">
      <c r="Q2524" s="129"/>
      <c r="R2524" s="129"/>
    </row>
    <row r="2525" spans="17:18">
      <c r="Q2525" s="129"/>
      <c r="R2525" s="129"/>
    </row>
    <row r="2526" spans="17:18">
      <c r="Q2526" s="129"/>
      <c r="R2526" s="129"/>
    </row>
    <row r="2527" spans="17:18">
      <c r="Q2527" s="129"/>
      <c r="R2527" s="129"/>
    </row>
    <row r="2528" spans="17:18">
      <c r="Q2528" s="129"/>
      <c r="R2528" s="129"/>
    </row>
    <row r="2529" spans="17:18">
      <c r="Q2529" s="129"/>
      <c r="R2529" s="129"/>
    </row>
    <row r="2530" spans="17:18">
      <c r="Q2530" s="129"/>
      <c r="R2530" s="129"/>
    </row>
    <row r="2531" spans="17:18">
      <c r="Q2531" s="129"/>
      <c r="R2531" s="129"/>
    </row>
    <row r="2532" spans="17:18">
      <c r="Q2532" s="129"/>
      <c r="R2532" s="129"/>
    </row>
    <row r="2533" spans="17:18">
      <c r="Q2533" s="129"/>
      <c r="R2533" s="129"/>
    </row>
    <row r="2534" spans="17:18">
      <c r="Q2534" s="129"/>
      <c r="R2534" s="129"/>
    </row>
    <row r="2535" spans="17:18">
      <c r="Q2535" s="129"/>
      <c r="R2535" s="129"/>
    </row>
    <row r="2536" spans="17:18">
      <c r="Q2536" s="129"/>
      <c r="R2536" s="129"/>
    </row>
    <row r="2537" spans="17:18">
      <c r="Q2537" s="129"/>
      <c r="R2537" s="129"/>
    </row>
    <row r="2538" spans="17:18">
      <c r="Q2538" s="129"/>
      <c r="R2538" s="129"/>
    </row>
    <row r="2539" spans="17:18">
      <c r="Q2539" s="129"/>
      <c r="R2539" s="129"/>
    </row>
    <row r="2540" spans="17:18">
      <c r="Q2540" s="129"/>
      <c r="R2540" s="129"/>
    </row>
    <row r="2541" spans="17:18">
      <c r="Q2541" s="129"/>
      <c r="R2541" s="129"/>
    </row>
    <row r="2542" spans="17:18">
      <c r="Q2542" s="129"/>
      <c r="R2542" s="129"/>
    </row>
    <row r="2543" spans="17:18">
      <c r="Q2543" s="129"/>
      <c r="R2543" s="129"/>
    </row>
    <row r="2544" spans="17:18">
      <c r="Q2544" s="129"/>
      <c r="R2544" s="129"/>
    </row>
    <row r="2545" spans="17:18">
      <c r="Q2545" s="129"/>
      <c r="R2545" s="129"/>
    </row>
    <row r="2546" spans="17:18">
      <c r="Q2546" s="129"/>
      <c r="R2546" s="129"/>
    </row>
    <row r="2547" spans="17:18">
      <c r="Q2547" s="129"/>
      <c r="R2547" s="129"/>
    </row>
    <row r="2548" spans="17:18">
      <c r="Q2548" s="129"/>
      <c r="R2548" s="129"/>
    </row>
    <row r="2549" spans="17:18">
      <c r="Q2549" s="129"/>
      <c r="R2549" s="129"/>
    </row>
    <row r="2550" spans="17:18">
      <c r="Q2550" s="129"/>
      <c r="R2550" s="129"/>
    </row>
    <row r="2551" spans="17:18">
      <c r="Q2551" s="129"/>
      <c r="R2551" s="129"/>
    </row>
    <row r="2552" spans="17:18">
      <c r="Q2552" s="129"/>
      <c r="R2552" s="129"/>
    </row>
    <row r="2553" spans="17:18">
      <c r="Q2553" s="129"/>
      <c r="R2553" s="129"/>
    </row>
    <row r="2554" spans="17:18">
      <c r="Q2554" s="129"/>
      <c r="R2554" s="129"/>
    </row>
    <row r="2555" spans="17:18">
      <c r="Q2555" s="129"/>
      <c r="R2555" s="129"/>
    </row>
    <row r="2556" spans="17:18">
      <c r="Q2556" s="129"/>
      <c r="R2556" s="129"/>
    </row>
    <row r="2557" spans="17:18">
      <c r="Q2557" s="129"/>
      <c r="R2557" s="129"/>
    </row>
    <row r="2558" spans="17:18">
      <c r="Q2558" s="129"/>
      <c r="R2558" s="129"/>
    </row>
    <row r="2559" spans="17:18">
      <c r="Q2559" s="129"/>
      <c r="R2559" s="129"/>
    </row>
    <row r="2560" spans="17:18">
      <c r="Q2560" s="129"/>
      <c r="R2560" s="129"/>
    </row>
    <row r="2561" spans="17:18">
      <c r="Q2561" s="129"/>
      <c r="R2561" s="129"/>
    </row>
    <row r="2562" spans="17:18">
      <c r="Q2562" s="129"/>
      <c r="R2562" s="129"/>
    </row>
    <row r="2563" spans="17:18">
      <c r="Q2563" s="129"/>
      <c r="R2563" s="129"/>
    </row>
    <row r="2564" spans="17:18">
      <c r="Q2564" s="129"/>
      <c r="R2564" s="129"/>
    </row>
    <row r="2565" spans="17:18">
      <c r="Q2565" s="129"/>
      <c r="R2565" s="129"/>
    </row>
    <row r="2566" spans="17:18">
      <c r="Q2566" s="129"/>
      <c r="R2566" s="129"/>
    </row>
    <row r="2567" spans="17:18">
      <c r="Q2567" s="129"/>
      <c r="R2567" s="129"/>
    </row>
    <row r="2568" spans="17:18">
      <c r="Q2568" s="129"/>
      <c r="R2568" s="129"/>
    </row>
    <row r="2569" spans="17:18">
      <c r="Q2569" s="129"/>
      <c r="R2569" s="129"/>
    </row>
    <row r="2570" spans="17:18">
      <c r="Q2570" s="129"/>
      <c r="R2570" s="129"/>
    </row>
    <row r="2571" spans="17:18">
      <c r="Q2571" s="129"/>
      <c r="R2571" s="129"/>
    </row>
    <row r="2572" spans="17:18">
      <c r="Q2572" s="129"/>
      <c r="R2572" s="129"/>
    </row>
    <row r="2573" spans="17:18">
      <c r="Q2573" s="129"/>
      <c r="R2573" s="129"/>
    </row>
    <row r="2574" spans="17:18">
      <c r="Q2574" s="129"/>
      <c r="R2574" s="129"/>
    </row>
    <row r="2575" spans="17:18">
      <c r="Q2575" s="129"/>
      <c r="R2575" s="129"/>
    </row>
    <row r="2576" spans="17:18">
      <c r="Q2576" s="129"/>
      <c r="R2576" s="129"/>
    </row>
    <row r="2577" spans="17:18">
      <c r="Q2577" s="129"/>
      <c r="R2577" s="129"/>
    </row>
    <row r="2578" spans="17:18">
      <c r="Q2578" s="129"/>
      <c r="R2578" s="129"/>
    </row>
    <row r="2579" spans="17:18">
      <c r="Q2579" s="129"/>
      <c r="R2579" s="129"/>
    </row>
    <row r="2580" spans="17:18">
      <c r="Q2580" s="129"/>
      <c r="R2580" s="129"/>
    </row>
    <row r="2581" spans="17:18">
      <c r="Q2581" s="129"/>
      <c r="R2581" s="129"/>
    </row>
    <row r="2582" spans="17:18">
      <c r="Q2582" s="129"/>
      <c r="R2582" s="129"/>
    </row>
    <row r="2583" spans="17:18">
      <c r="Q2583" s="129"/>
      <c r="R2583" s="129"/>
    </row>
    <row r="2584" spans="17:18">
      <c r="Q2584" s="129"/>
      <c r="R2584" s="129"/>
    </row>
    <row r="2585" spans="17:18">
      <c r="Q2585" s="129"/>
      <c r="R2585" s="129"/>
    </row>
    <row r="2586" spans="17:18">
      <c r="Q2586" s="129"/>
      <c r="R2586" s="129"/>
    </row>
    <row r="2587" spans="17:18">
      <c r="Q2587" s="129"/>
      <c r="R2587" s="129"/>
    </row>
    <row r="2588" spans="17:18">
      <c r="Q2588" s="129"/>
      <c r="R2588" s="129"/>
    </row>
    <row r="2589" spans="17:18">
      <c r="Q2589" s="129"/>
      <c r="R2589" s="129"/>
    </row>
    <row r="2590" spans="17:18">
      <c r="Q2590" s="129"/>
      <c r="R2590" s="129"/>
    </row>
    <row r="2591" spans="17:18">
      <c r="Q2591" s="129"/>
      <c r="R2591" s="129"/>
    </row>
    <row r="2592" spans="17:18">
      <c r="Q2592" s="129"/>
      <c r="R2592" s="129"/>
    </row>
    <row r="2593" spans="17:18">
      <c r="Q2593" s="129"/>
      <c r="R2593" s="129"/>
    </row>
    <row r="2594" spans="17:18">
      <c r="Q2594" s="129"/>
      <c r="R2594" s="129"/>
    </row>
    <row r="2595" spans="17:18">
      <c r="Q2595" s="129"/>
      <c r="R2595" s="129"/>
    </row>
    <row r="2596" spans="17:18">
      <c r="Q2596" s="129"/>
      <c r="R2596" s="129"/>
    </row>
    <row r="2597" spans="17:18">
      <c r="Q2597" s="129"/>
      <c r="R2597" s="129"/>
    </row>
    <row r="2598" spans="17:18">
      <c r="Q2598" s="129"/>
      <c r="R2598" s="129"/>
    </row>
    <row r="2599" spans="17:18">
      <c r="Q2599" s="129"/>
      <c r="R2599" s="129"/>
    </row>
    <row r="2600" spans="17:18">
      <c r="Q2600" s="129"/>
      <c r="R2600" s="129"/>
    </row>
    <row r="2601" spans="17:18">
      <c r="Q2601" s="129"/>
      <c r="R2601" s="129"/>
    </row>
    <row r="2602" spans="17:18">
      <c r="Q2602" s="129"/>
      <c r="R2602" s="129"/>
    </row>
    <row r="2603" spans="17:18">
      <c r="Q2603" s="129"/>
      <c r="R2603" s="129"/>
    </row>
    <row r="2604" spans="17:18">
      <c r="Q2604" s="129"/>
      <c r="R2604" s="129"/>
    </row>
    <row r="2605" spans="17:18">
      <c r="Q2605" s="129"/>
      <c r="R2605" s="129"/>
    </row>
    <row r="2606" spans="17:18">
      <c r="Q2606" s="129"/>
      <c r="R2606" s="129"/>
    </row>
    <row r="2607" spans="17:18">
      <c r="Q2607" s="129"/>
      <c r="R2607" s="129"/>
    </row>
    <row r="2608" spans="17:18">
      <c r="Q2608" s="129"/>
      <c r="R2608" s="129"/>
    </row>
    <row r="2609" spans="17:18">
      <c r="Q2609" s="129"/>
      <c r="R2609" s="129"/>
    </row>
    <row r="2610" spans="17:18">
      <c r="Q2610" s="129"/>
      <c r="R2610" s="129"/>
    </row>
    <row r="2611" spans="17:18">
      <c r="Q2611" s="129"/>
      <c r="R2611" s="129"/>
    </row>
    <row r="2612" spans="17:18">
      <c r="Q2612" s="129"/>
      <c r="R2612" s="129"/>
    </row>
    <row r="2613" spans="17:18">
      <c r="Q2613" s="129"/>
      <c r="R2613" s="129"/>
    </row>
    <row r="2614" spans="17:18">
      <c r="Q2614" s="129"/>
      <c r="R2614" s="129"/>
    </row>
    <row r="2615" spans="17:18">
      <c r="Q2615" s="129"/>
      <c r="R2615" s="129"/>
    </row>
    <row r="2616" spans="17:18">
      <c r="Q2616" s="129"/>
      <c r="R2616" s="129"/>
    </row>
    <row r="2617" spans="17:18">
      <c r="Q2617" s="129"/>
      <c r="R2617" s="129"/>
    </row>
    <row r="2618" spans="17:18">
      <c r="Q2618" s="129"/>
      <c r="R2618" s="129"/>
    </row>
    <row r="2619" spans="17:18">
      <c r="Q2619" s="129"/>
      <c r="R2619" s="129"/>
    </row>
    <row r="2620" spans="17:18">
      <c r="Q2620" s="129"/>
      <c r="R2620" s="129"/>
    </row>
    <row r="2621" spans="17:18">
      <c r="Q2621" s="129"/>
      <c r="R2621" s="129"/>
    </row>
    <row r="2622" spans="17:18">
      <c r="Q2622" s="129"/>
      <c r="R2622" s="129"/>
    </row>
    <row r="2623" spans="17:18">
      <c r="Q2623" s="129"/>
      <c r="R2623" s="129"/>
    </row>
    <row r="2624" spans="17:18">
      <c r="Q2624" s="129"/>
      <c r="R2624" s="129"/>
    </row>
    <row r="2625" spans="17:18">
      <c r="Q2625" s="129"/>
      <c r="R2625" s="129"/>
    </row>
    <row r="2626" spans="17:18">
      <c r="Q2626" s="129"/>
      <c r="R2626" s="129"/>
    </row>
    <row r="2627" spans="17:18">
      <c r="Q2627" s="129"/>
      <c r="R2627" s="129"/>
    </row>
    <row r="2628" spans="17:18">
      <c r="Q2628" s="129"/>
      <c r="R2628" s="129"/>
    </row>
    <row r="2629" spans="17:18">
      <c r="Q2629" s="129"/>
      <c r="R2629" s="129"/>
    </row>
    <row r="2630" spans="17:18">
      <c r="Q2630" s="129"/>
      <c r="R2630" s="129"/>
    </row>
    <row r="2631" spans="17:18">
      <c r="Q2631" s="129"/>
      <c r="R2631" s="129"/>
    </row>
    <row r="2632" spans="17:18">
      <c r="Q2632" s="129"/>
      <c r="R2632" s="129"/>
    </row>
    <row r="2633" spans="17:18">
      <c r="Q2633" s="129"/>
      <c r="R2633" s="129"/>
    </row>
    <row r="2634" spans="17:18">
      <c r="Q2634" s="129"/>
      <c r="R2634" s="129"/>
    </row>
    <row r="2635" spans="17:18">
      <c r="Q2635" s="129"/>
      <c r="R2635" s="129"/>
    </row>
    <row r="2636" spans="17:18">
      <c r="Q2636" s="129"/>
      <c r="R2636" s="129"/>
    </row>
    <row r="2637" spans="17:18">
      <c r="Q2637" s="129"/>
      <c r="R2637" s="129"/>
    </row>
    <row r="2638" spans="17:18">
      <c r="Q2638" s="129"/>
      <c r="R2638" s="129"/>
    </row>
    <row r="2639" spans="17:18">
      <c r="Q2639" s="129"/>
      <c r="R2639" s="129"/>
    </row>
    <row r="2640" spans="17:18">
      <c r="Q2640" s="129"/>
      <c r="R2640" s="129"/>
    </row>
    <row r="2641" spans="17:18">
      <c r="Q2641" s="129"/>
      <c r="R2641" s="129"/>
    </row>
    <row r="2642" spans="17:18">
      <c r="Q2642" s="129"/>
      <c r="R2642" s="129"/>
    </row>
    <row r="2643" spans="17:18">
      <c r="Q2643" s="129"/>
      <c r="R2643" s="129"/>
    </row>
    <row r="2644" spans="17:18">
      <c r="Q2644" s="129"/>
      <c r="R2644" s="129"/>
    </row>
    <row r="2645" spans="17:18">
      <c r="Q2645" s="129"/>
      <c r="R2645" s="129"/>
    </row>
    <row r="2646" spans="17:18">
      <c r="Q2646" s="129"/>
      <c r="R2646" s="129"/>
    </row>
    <row r="2647" spans="17:18">
      <c r="Q2647" s="129"/>
      <c r="R2647" s="129"/>
    </row>
    <row r="2648" spans="17:18">
      <c r="Q2648" s="129"/>
      <c r="R2648" s="129"/>
    </row>
    <row r="2649" spans="17:18">
      <c r="Q2649" s="129"/>
      <c r="R2649" s="129"/>
    </row>
    <row r="2650" spans="17:18">
      <c r="Q2650" s="129"/>
      <c r="R2650" s="129"/>
    </row>
    <row r="2651" spans="17:18">
      <c r="Q2651" s="129"/>
      <c r="R2651" s="129"/>
    </row>
    <row r="2652" spans="17:18">
      <c r="Q2652" s="129"/>
      <c r="R2652" s="129"/>
    </row>
    <row r="2653" spans="17:18">
      <c r="Q2653" s="129"/>
      <c r="R2653" s="129"/>
    </row>
    <row r="2654" spans="17:18">
      <c r="Q2654" s="129"/>
      <c r="R2654" s="129"/>
    </row>
    <row r="2655" spans="17:18">
      <c r="Q2655" s="129"/>
      <c r="R2655" s="129"/>
    </row>
    <row r="2656" spans="17:18">
      <c r="Q2656" s="129"/>
      <c r="R2656" s="129"/>
    </row>
    <row r="2657" spans="17:18">
      <c r="Q2657" s="129"/>
      <c r="R2657" s="129"/>
    </row>
    <row r="2658" spans="17:18">
      <c r="Q2658" s="129"/>
      <c r="R2658" s="129"/>
    </row>
    <row r="2659" spans="17:18">
      <c r="Q2659" s="129"/>
      <c r="R2659" s="129"/>
    </row>
    <row r="2660" spans="17:18">
      <c r="Q2660" s="129"/>
      <c r="R2660" s="129"/>
    </row>
    <row r="2661" spans="17:18">
      <c r="Q2661" s="129"/>
      <c r="R2661" s="129"/>
    </row>
    <row r="2662" spans="17:18">
      <c r="Q2662" s="129"/>
      <c r="R2662" s="129"/>
    </row>
    <row r="2663" spans="17:18">
      <c r="Q2663" s="129"/>
      <c r="R2663" s="129"/>
    </row>
    <row r="2664" spans="17:18">
      <c r="Q2664" s="129"/>
      <c r="R2664" s="129"/>
    </row>
    <row r="2665" spans="17:18">
      <c r="Q2665" s="129"/>
      <c r="R2665" s="129"/>
    </row>
    <row r="2666" spans="17:18">
      <c r="Q2666" s="129"/>
      <c r="R2666" s="129"/>
    </row>
    <row r="2667" spans="17:18">
      <c r="Q2667" s="129"/>
      <c r="R2667" s="129"/>
    </row>
    <row r="2668" spans="17:18">
      <c r="Q2668" s="129"/>
      <c r="R2668" s="129"/>
    </row>
    <row r="2669" spans="17:18">
      <c r="Q2669" s="129"/>
      <c r="R2669" s="129"/>
    </row>
    <row r="2670" spans="17:18">
      <c r="Q2670" s="129"/>
      <c r="R2670" s="129"/>
    </row>
    <row r="2671" spans="17:18">
      <c r="Q2671" s="129"/>
      <c r="R2671" s="129"/>
    </row>
    <row r="2672" spans="17:18">
      <c r="Q2672" s="129"/>
      <c r="R2672" s="129"/>
    </row>
    <row r="2673" spans="17:18">
      <c r="Q2673" s="129"/>
      <c r="R2673" s="129"/>
    </row>
    <row r="2674" spans="17:18">
      <c r="Q2674" s="129"/>
      <c r="R2674" s="129"/>
    </row>
    <row r="2675" spans="17:18">
      <c r="Q2675" s="129"/>
      <c r="R2675" s="129"/>
    </row>
    <row r="2676" spans="17:18">
      <c r="Q2676" s="129"/>
      <c r="R2676" s="129"/>
    </row>
    <row r="2677" spans="17:18">
      <c r="Q2677" s="129"/>
      <c r="R2677" s="129"/>
    </row>
    <row r="2678" spans="17:18">
      <c r="Q2678" s="129"/>
      <c r="R2678" s="129"/>
    </row>
    <row r="2679" spans="17:18">
      <c r="Q2679" s="129"/>
      <c r="R2679" s="129"/>
    </row>
    <row r="2680" spans="17:18">
      <c r="Q2680" s="129"/>
      <c r="R2680" s="129"/>
    </row>
    <row r="2681" spans="17:18">
      <c r="Q2681" s="129"/>
      <c r="R2681" s="129"/>
    </row>
    <row r="2682" spans="17:18">
      <c r="Q2682" s="129"/>
      <c r="R2682" s="129"/>
    </row>
    <row r="2683" spans="17:18">
      <c r="Q2683" s="129"/>
      <c r="R2683" s="129"/>
    </row>
    <row r="2684" spans="17:18">
      <c r="Q2684" s="129"/>
      <c r="R2684" s="129"/>
    </row>
    <row r="2685" spans="17:18">
      <c r="Q2685" s="129"/>
      <c r="R2685" s="129"/>
    </row>
    <row r="2686" spans="17:18">
      <c r="Q2686" s="129"/>
      <c r="R2686" s="129"/>
    </row>
    <row r="2687" spans="17:18">
      <c r="Q2687" s="129"/>
      <c r="R2687" s="129"/>
    </row>
    <row r="2688" spans="17:18">
      <c r="Q2688" s="129"/>
      <c r="R2688" s="129"/>
    </row>
    <row r="2689" spans="17:18">
      <c r="Q2689" s="129"/>
      <c r="R2689" s="129"/>
    </row>
    <row r="2690" spans="17:18">
      <c r="Q2690" s="129"/>
      <c r="R2690" s="129"/>
    </row>
    <row r="2691" spans="17:18">
      <c r="Q2691" s="129"/>
      <c r="R2691" s="129"/>
    </row>
    <row r="2692" spans="17:18">
      <c r="Q2692" s="129"/>
      <c r="R2692" s="129"/>
    </row>
    <row r="2693" spans="17:18">
      <c r="Q2693" s="129"/>
      <c r="R2693" s="129"/>
    </row>
    <row r="2694" spans="17:18">
      <c r="Q2694" s="129"/>
      <c r="R2694" s="129"/>
    </row>
    <row r="2695" spans="17:18">
      <c r="Q2695" s="129"/>
      <c r="R2695" s="129"/>
    </row>
    <row r="2696" spans="17:18">
      <c r="Q2696" s="129"/>
      <c r="R2696" s="129"/>
    </row>
    <row r="2697" spans="17:18">
      <c r="Q2697" s="129"/>
      <c r="R2697" s="129"/>
    </row>
    <row r="2698" spans="17:18">
      <c r="Q2698" s="129"/>
      <c r="R2698" s="129"/>
    </row>
    <row r="2699" spans="17:18">
      <c r="Q2699" s="129"/>
      <c r="R2699" s="129"/>
    </row>
    <row r="2700" spans="17:18">
      <c r="Q2700" s="129"/>
      <c r="R2700" s="129"/>
    </row>
    <row r="2701" spans="17:18">
      <c r="Q2701" s="129"/>
      <c r="R2701" s="129"/>
    </row>
    <row r="2702" spans="17:18">
      <c r="Q2702" s="129"/>
      <c r="R2702" s="129"/>
    </row>
    <row r="2703" spans="17:18">
      <c r="Q2703" s="129"/>
      <c r="R2703" s="129"/>
    </row>
    <row r="2704" spans="17:18">
      <c r="Q2704" s="129"/>
      <c r="R2704" s="129"/>
    </row>
    <row r="2705" spans="17:18">
      <c r="Q2705" s="129"/>
      <c r="R2705" s="129"/>
    </row>
    <row r="2706" spans="17:18">
      <c r="Q2706" s="129"/>
      <c r="R2706" s="129"/>
    </row>
    <row r="2707" spans="17:18">
      <c r="Q2707" s="129"/>
      <c r="R2707" s="129"/>
    </row>
    <row r="2708" spans="17:18">
      <c r="Q2708" s="129"/>
      <c r="R2708" s="129"/>
    </row>
    <row r="2709" spans="17:18">
      <c r="Q2709" s="129"/>
      <c r="R2709" s="129"/>
    </row>
    <row r="2710" spans="17:18">
      <c r="Q2710" s="129"/>
      <c r="R2710" s="129"/>
    </row>
    <row r="2711" spans="17:18">
      <c r="Q2711" s="129"/>
      <c r="R2711" s="129"/>
    </row>
    <row r="2712" spans="17:18">
      <c r="Q2712" s="129"/>
      <c r="R2712" s="129"/>
    </row>
    <row r="2713" spans="17:18">
      <c r="Q2713" s="129"/>
      <c r="R2713" s="129"/>
    </row>
    <row r="2714" spans="17:18">
      <c r="Q2714" s="129"/>
      <c r="R2714" s="129"/>
    </row>
    <row r="2715" spans="17:18">
      <c r="Q2715" s="129"/>
      <c r="R2715" s="129"/>
    </row>
    <row r="2716" spans="17:18">
      <c r="Q2716" s="129"/>
      <c r="R2716" s="129"/>
    </row>
    <row r="2717" spans="17:18">
      <c r="Q2717" s="129"/>
      <c r="R2717" s="129"/>
    </row>
    <row r="2718" spans="17:18">
      <c r="Q2718" s="129"/>
      <c r="R2718" s="129"/>
    </row>
    <row r="2719" spans="17:18">
      <c r="Q2719" s="129"/>
      <c r="R2719" s="129"/>
    </row>
    <row r="2720" spans="17:18">
      <c r="Q2720" s="129"/>
      <c r="R2720" s="129"/>
    </row>
    <row r="2721" spans="17:18">
      <c r="Q2721" s="129"/>
      <c r="R2721" s="129"/>
    </row>
    <row r="2722" spans="17:18">
      <c r="Q2722" s="129"/>
      <c r="R2722" s="129"/>
    </row>
    <row r="2723" spans="17:18">
      <c r="Q2723" s="129"/>
      <c r="R2723" s="129"/>
    </row>
    <row r="2724" spans="17:18">
      <c r="Q2724" s="129"/>
      <c r="R2724" s="129"/>
    </row>
    <row r="2725" spans="17:18">
      <c r="Q2725" s="129"/>
      <c r="R2725" s="129"/>
    </row>
    <row r="2726" spans="17:18">
      <c r="Q2726" s="129"/>
      <c r="R2726" s="129"/>
    </row>
    <row r="2727" spans="17:18">
      <c r="Q2727" s="129"/>
      <c r="R2727" s="129"/>
    </row>
    <row r="2728" spans="17:18">
      <c r="Q2728" s="129"/>
      <c r="R2728" s="129"/>
    </row>
    <row r="2729" spans="17:18">
      <c r="Q2729" s="129"/>
      <c r="R2729" s="129"/>
    </row>
    <row r="2730" spans="17:18">
      <c r="Q2730" s="129"/>
      <c r="R2730" s="129"/>
    </row>
    <row r="2731" spans="17:18">
      <c r="Q2731" s="129"/>
      <c r="R2731" s="129"/>
    </row>
    <row r="2732" spans="17:18">
      <c r="Q2732" s="129"/>
      <c r="R2732" s="129"/>
    </row>
    <row r="2733" spans="17:18">
      <c r="Q2733" s="129"/>
      <c r="R2733" s="129"/>
    </row>
    <row r="2734" spans="17:18">
      <c r="Q2734" s="129"/>
      <c r="R2734" s="129"/>
    </row>
    <row r="2735" spans="17:18">
      <c r="Q2735" s="129"/>
      <c r="R2735" s="129"/>
    </row>
    <row r="2736" spans="17:18">
      <c r="Q2736" s="129"/>
      <c r="R2736" s="129"/>
    </row>
    <row r="2737" spans="17:18">
      <c r="Q2737" s="129"/>
      <c r="R2737" s="129"/>
    </row>
    <row r="2738" spans="17:18">
      <c r="Q2738" s="129"/>
      <c r="R2738" s="129"/>
    </row>
    <row r="2739" spans="17:18">
      <c r="Q2739" s="129"/>
      <c r="R2739" s="129"/>
    </row>
    <row r="2740" spans="17:18">
      <c r="Q2740" s="129"/>
      <c r="R2740" s="129"/>
    </row>
    <row r="2741" spans="17:18">
      <c r="Q2741" s="129"/>
      <c r="R2741" s="129"/>
    </row>
    <row r="2742" spans="17:18">
      <c r="Q2742" s="129"/>
      <c r="R2742" s="129"/>
    </row>
    <row r="2743" spans="17:18">
      <c r="Q2743" s="129"/>
      <c r="R2743" s="129"/>
    </row>
    <row r="2744" spans="17:18">
      <c r="Q2744" s="129"/>
      <c r="R2744" s="129"/>
    </row>
    <row r="2745" spans="17:18">
      <c r="Q2745" s="129"/>
      <c r="R2745" s="129"/>
    </row>
    <row r="2746" spans="17:18">
      <c r="Q2746" s="129"/>
      <c r="R2746" s="129"/>
    </row>
    <row r="2747" spans="17:18">
      <c r="Q2747" s="129"/>
      <c r="R2747" s="129"/>
    </row>
    <row r="2748" spans="17:18">
      <c r="Q2748" s="129"/>
      <c r="R2748" s="129"/>
    </row>
    <row r="2749" spans="17:18">
      <c r="Q2749" s="129"/>
      <c r="R2749" s="129"/>
    </row>
    <row r="2750" spans="17:18">
      <c r="Q2750" s="129"/>
      <c r="R2750" s="129"/>
    </row>
    <row r="2751" spans="17:18">
      <c r="Q2751" s="129"/>
      <c r="R2751" s="129"/>
    </row>
    <row r="2752" spans="17:18">
      <c r="Q2752" s="129"/>
      <c r="R2752" s="129"/>
    </row>
    <row r="2753" spans="17:18">
      <c r="Q2753" s="129"/>
      <c r="R2753" s="129"/>
    </row>
    <row r="2754" spans="17:18">
      <c r="Q2754" s="129"/>
      <c r="R2754" s="129"/>
    </row>
    <row r="2755" spans="17:18">
      <c r="Q2755" s="129"/>
      <c r="R2755" s="129"/>
    </row>
    <row r="2756" spans="17:18">
      <c r="Q2756" s="129"/>
      <c r="R2756" s="129"/>
    </row>
    <row r="2757" spans="17:18">
      <c r="Q2757" s="129"/>
      <c r="R2757" s="129"/>
    </row>
    <row r="2758" spans="17:18">
      <c r="Q2758" s="129"/>
      <c r="R2758" s="129"/>
    </row>
    <row r="2759" spans="17:18">
      <c r="Q2759" s="129"/>
      <c r="R2759" s="129"/>
    </row>
    <row r="2760" spans="17:18">
      <c r="Q2760" s="129"/>
      <c r="R2760" s="129"/>
    </row>
    <row r="2761" spans="17:18">
      <c r="Q2761" s="129"/>
      <c r="R2761" s="129"/>
    </row>
    <row r="2762" spans="17:18">
      <c r="Q2762" s="129"/>
      <c r="R2762" s="129"/>
    </row>
    <row r="2763" spans="17:18">
      <c r="Q2763" s="129"/>
      <c r="R2763" s="129"/>
    </row>
    <row r="2764" spans="17:18">
      <c r="Q2764" s="129"/>
      <c r="R2764" s="129"/>
    </row>
    <row r="2765" spans="17:18">
      <c r="Q2765" s="129"/>
      <c r="R2765" s="129"/>
    </row>
    <row r="2766" spans="17:18">
      <c r="Q2766" s="129"/>
      <c r="R2766" s="129"/>
    </row>
    <row r="2767" spans="17:18">
      <c r="Q2767" s="129"/>
      <c r="R2767" s="129"/>
    </row>
    <row r="2768" spans="17:18">
      <c r="Q2768" s="129"/>
      <c r="R2768" s="129"/>
    </row>
    <row r="2769" spans="17:18">
      <c r="Q2769" s="129"/>
      <c r="R2769" s="129"/>
    </row>
    <row r="2770" spans="17:18">
      <c r="Q2770" s="129"/>
      <c r="R2770" s="129"/>
    </row>
    <row r="2771" spans="17:18">
      <c r="Q2771" s="129"/>
      <c r="R2771" s="129"/>
    </row>
    <row r="2772" spans="17:18">
      <c r="Q2772" s="129"/>
      <c r="R2772" s="129"/>
    </row>
    <row r="2773" spans="17:18">
      <c r="Q2773" s="129"/>
      <c r="R2773" s="129"/>
    </row>
    <row r="2774" spans="17:18">
      <c r="Q2774" s="129"/>
      <c r="R2774" s="129"/>
    </row>
    <row r="2775" spans="17:18">
      <c r="Q2775" s="129"/>
      <c r="R2775" s="129"/>
    </row>
    <row r="2776" spans="17:18">
      <c r="Q2776" s="129"/>
      <c r="R2776" s="129"/>
    </row>
    <row r="2777" spans="17:18">
      <c r="Q2777" s="129"/>
      <c r="R2777" s="129"/>
    </row>
    <row r="2778" spans="17:18">
      <c r="Q2778" s="129"/>
      <c r="R2778" s="129"/>
    </row>
    <row r="2779" spans="17:18">
      <c r="Q2779" s="129"/>
      <c r="R2779" s="129"/>
    </row>
    <row r="2780" spans="17:18">
      <c r="Q2780" s="129"/>
      <c r="R2780" s="129"/>
    </row>
    <row r="2781" spans="17:18">
      <c r="Q2781" s="129"/>
      <c r="R2781" s="129"/>
    </row>
    <row r="2782" spans="17:18">
      <c r="Q2782" s="129"/>
      <c r="R2782" s="129"/>
    </row>
    <row r="2783" spans="17:18">
      <c r="Q2783" s="129"/>
      <c r="R2783" s="129"/>
    </row>
    <row r="2784" spans="17:18">
      <c r="Q2784" s="129"/>
      <c r="R2784" s="129"/>
    </row>
    <row r="2785" spans="17:18">
      <c r="Q2785" s="129"/>
      <c r="R2785" s="129"/>
    </row>
    <row r="2786" spans="17:18">
      <c r="Q2786" s="129"/>
      <c r="R2786" s="129"/>
    </row>
    <row r="2787" spans="17:18">
      <c r="Q2787" s="129"/>
      <c r="R2787" s="129"/>
    </row>
    <row r="2788" spans="17:18">
      <c r="Q2788" s="129"/>
      <c r="R2788" s="129"/>
    </row>
    <row r="2789" spans="17:18">
      <c r="Q2789" s="129"/>
      <c r="R2789" s="129"/>
    </row>
    <row r="2790" spans="17:18">
      <c r="Q2790" s="129"/>
      <c r="R2790" s="129"/>
    </row>
    <row r="2791" spans="17:18">
      <c r="Q2791" s="129"/>
      <c r="R2791" s="129"/>
    </row>
    <row r="2792" spans="17:18">
      <c r="Q2792" s="129"/>
      <c r="R2792" s="129"/>
    </row>
    <row r="2793" spans="17:18">
      <c r="Q2793" s="129"/>
      <c r="R2793" s="129"/>
    </row>
    <row r="2794" spans="17:18">
      <c r="Q2794" s="129"/>
      <c r="R2794" s="129"/>
    </row>
    <row r="2795" spans="17:18">
      <c r="Q2795" s="129"/>
      <c r="R2795" s="129"/>
    </row>
    <row r="2796" spans="17:18">
      <c r="Q2796" s="129"/>
      <c r="R2796" s="129"/>
    </row>
    <row r="2797" spans="17:18">
      <c r="Q2797" s="129"/>
      <c r="R2797" s="129"/>
    </row>
    <row r="2798" spans="17:18">
      <c r="Q2798" s="129"/>
      <c r="R2798" s="129"/>
    </row>
    <row r="2799" spans="17:18">
      <c r="Q2799" s="129"/>
      <c r="R2799" s="129"/>
    </row>
    <row r="2800" spans="17:18">
      <c r="Q2800" s="129"/>
      <c r="R2800" s="129"/>
    </row>
    <row r="2801" spans="17:18">
      <c r="Q2801" s="129"/>
      <c r="R2801" s="129"/>
    </row>
    <row r="2802" spans="17:18">
      <c r="Q2802" s="129"/>
      <c r="R2802" s="129"/>
    </row>
    <row r="2803" spans="17:18">
      <c r="Q2803" s="129"/>
      <c r="R2803" s="129"/>
    </row>
    <row r="2804" spans="17:18">
      <c r="Q2804" s="129"/>
      <c r="R2804" s="129"/>
    </row>
    <row r="2805" spans="17:18">
      <c r="Q2805" s="129"/>
      <c r="R2805" s="129"/>
    </row>
    <row r="2806" spans="17:18">
      <c r="Q2806" s="129"/>
      <c r="R2806" s="129"/>
    </row>
    <row r="2807" spans="17:18">
      <c r="Q2807" s="129"/>
      <c r="R2807" s="129"/>
    </row>
    <row r="2808" spans="17:18">
      <c r="Q2808" s="129"/>
      <c r="R2808" s="129"/>
    </row>
    <row r="2809" spans="17:18">
      <c r="Q2809" s="129"/>
      <c r="R2809" s="129"/>
    </row>
    <row r="2810" spans="17:18">
      <c r="Q2810" s="129"/>
      <c r="R2810" s="129"/>
    </row>
    <row r="2811" spans="17:18">
      <c r="Q2811" s="129"/>
      <c r="R2811" s="129"/>
    </row>
    <row r="2812" spans="17:18">
      <c r="Q2812" s="129"/>
      <c r="R2812" s="129"/>
    </row>
    <row r="2813" spans="17:18">
      <c r="Q2813" s="129"/>
      <c r="R2813" s="129"/>
    </row>
    <row r="2814" spans="17:18">
      <c r="Q2814" s="129"/>
      <c r="R2814" s="129"/>
    </row>
    <row r="2815" spans="17:18">
      <c r="Q2815" s="129"/>
      <c r="R2815" s="129"/>
    </row>
    <row r="2816" spans="17:18">
      <c r="Q2816" s="129"/>
      <c r="R2816" s="129"/>
    </row>
    <row r="2817" spans="17:18">
      <c r="Q2817" s="129"/>
      <c r="R2817" s="129"/>
    </row>
    <row r="2818" spans="17:18">
      <c r="Q2818" s="129"/>
      <c r="R2818" s="129"/>
    </row>
    <row r="2819" spans="17:18">
      <c r="Q2819" s="129"/>
      <c r="R2819" s="129"/>
    </row>
    <row r="2820" spans="17:18">
      <c r="Q2820" s="129"/>
      <c r="R2820" s="129"/>
    </row>
    <row r="2821" spans="17:18">
      <c r="Q2821" s="129"/>
      <c r="R2821" s="129"/>
    </row>
    <row r="2822" spans="17:18">
      <c r="Q2822" s="129"/>
      <c r="R2822" s="129"/>
    </row>
    <row r="2823" spans="17:18">
      <c r="Q2823" s="129"/>
      <c r="R2823" s="129"/>
    </row>
    <row r="2824" spans="17:18">
      <c r="Q2824" s="129"/>
      <c r="R2824" s="129"/>
    </row>
    <row r="2825" spans="17:18">
      <c r="Q2825" s="129"/>
      <c r="R2825" s="129"/>
    </row>
    <row r="2826" spans="17:18">
      <c r="Q2826" s="129"/>
      <c r="R2826" s="129"/>
    </row>
    <row r="2827" spans="17:18">
      <c r="Q2827" s="129"/>
      <c r="R2827" s="129"/>
    </row>
    <row r="2828" spans="17:18">
      <c r="Q2828" s="129"/>
      <c r="R2828" s="129"/>
    </row>
    <row r="2829" spans="17:18">
      <c r="Q2829" s="129"/>
      <c r="R2829" s="129"/>
    </row>
    <row r="2830" spans="17:18">
      <c r="Q2830" s="129"/>
      <c r="R2830" s="129"/>
    </row>
    <row r="2831" spans="17:18">
      <c r="Q2831" s="129"/>
      <c r="R2831" s="129"/>
    </row>
    <row r="2832" spans="17:18">
      <c r="Q2832" s="129"/>
      <c r="R2832" s="129"/>
    </row>
    <row r="2833" spans="17:18">
      <c r="Q2833" s="129"/>
      <c r="R2833" s="129"/>
    </row>
    <row r="2834" spans="17:18">
      <c r="Q2834" s="129"/>
      <c r="R2834" s="129"/>
    </row>
    <row r="2835" spans="17:18">
      <c r="Q2835" s="129"/>
      <c r="R2835" s="129"/>
    </row>
    <row r="2836" spans="17:18">
      <c r="Q2836" s="129"/>
      <c r="R2836" s="129"/>
    </row>
    <row r="2837" spans="17:18">
      <c r="Q2837" s="129"/>
      <c r="R2837" s="129"/>
    </row>
    <row r="2838" spans="17:18">
      <c r="Q2838" s="129"/>
      <c r="R2838" s="129"/>
    </row>
    <row r="2839" spans="17:18">
      <c r="Q2839" s="129"/>
      <c r="R2839" s="129"/>
    </row>
    <row r="2840" spans="17:18">
      <c r="Q2840" s="129"/>
      <c r="R2840" s="129"/>
    </row>
    <row r="2841" spans="17:18">
      <c r="Q2841" s="129"/>
      <c r="R2841" s="129"/>
    </row>
    <row r="2842" spans="17:18">
      <c r="Q2842" s="129"/>
      <c r="R2842" s="129"/>
    </row>
    <row r="2843" spans="17:18">
      <c r="Q2843" s="129"/>
      <c r="R2843" s="129"/>
    </row>
    <row r="2844" spans="17:18">
      <c r="Q2844" s="129"/>
      <c r="R2844" s="129"/>
    </row>
    <row r="2845" spans="17:18">
      <c r="Q2845" s="129"/>
      <c r="R2845" s="129"/>
    </row>
    <row r="2846" spans="17:18">
      <c r="Q2846" s="129"/>
      <c r="R2846" s="129"/>
    </row>
    <row r="2847" spans="17:18">
      <c r="Q2847" s="129"/>
      <c r="R2847" s="129"/>
    </row>
    <row r="2848" spans="17:18">
      <c r="Q2848" s="129"/>
      <c r="R2848" s="129"/>
    </row>
    <row r="2849" spans="17:18">
      <c r="Q2849" s="129"/>
      <c r="R2849" s="129"/>
    </row>
    <row r="2850" spans="17:18">
      <c r="Q2850" s="129"/>
      <c r="R2850" s="129"/>
    </row>
    <row r="2851" spans="17:18">
      <c r="Q2851" s="129"/>
      <c r="R2851" s="129"/>
    </row>
    <row r="2852" spans="17:18">
      <c r="Q2852" s="129"/>
      <c r="R2852" s="129"/>
    </row>
    <row r="2853" spans="17:18">
      <c r="Q2853" s="129"/>
      <c r="R2853" s="129"/>
    </row>
    <row r="2854" spans="17:18">
      <c r="Q2854" s="129"/>
      <c r="R2854" s="129"/>
    </row>
    <row r="2855" spans="17:18">
      <c r="Q2855" s="129"/>
      <c r="R2855" s="129"/>
    </row>
    <row r="2856" spans="17:18">
      <c r="Q2856" s="129"/>
      <c r="R2856" s="129"/>
    </row>
    <row r="2857" spans="17:18">
      <c r="Q2857" s="129"/>
      <c r="R2857" s="129"/>
    </row>
    <row r="2858" spans="17:18">
      <c r="Q2858" s="129"/>
      <c r="R2858" s="129"/>
    </row>
    <row r="2859" spans="17:18">
      <c r="Q2859" s="129"/>
      <c r="R2859" s="129"/>
    </row>
    <row r="2860" spans="17:18">
      <c r="Q2860" s="129"/>
      <c r="R2860" s="129"/>
    </row>
    <row r="2861" spans="17:18">
      <c r="Q2861" s="129"/>
      <c r="R2861" s="129"/>
    </row>
    <row r="2862" spans="17:18">
      <c r="Q2862" s="129"/>
      <c r="R2862" s="129"/>
    </row>
    <row r="2863" spans="17:18">
      <c r="Q2863" s="129"/>
      <c r="R2863" s="129"/>
    </row>
    <row r="2864" spans="17:18">
      <c r="Q2864" s="129"/>
      <c r="R2864" s="129"/>
    </row>
    <row r="2865" spans="17:18">
      <c r="Q2865" s="129"/>
      <c r="R2865" s="129"/>
    </row>
    <row r="2866" spans="17:18">
      <c r="Q2866" s="129"/>
      <c r="R2866" s="129"/>
    </row>
    <row r="2867" spans="17:18">
      <c r="Q2867" s="129"/>
      <c r="R2867" s="129"/>
    </row>
    <row r="2868" spans="17:18">
      <c r="Q2868" s="129"/>
      <c r="R2868" s="129"/>
    </row>
    <row r="2869" spans="17:18">
      <c r="Q2869" s="129"/>
      <c r="R2869" s="129"/>
    </row>
    <row r="2870" spans="17:18">
      <c r="Q2870" s="129"/>
      <c r="R2870" s="129"/>
    </row>
    <row r="2871" spans="17:18">
      <c r="Q2871" s="129"/>
      <c r="R2871" s="129"/>
    </row>
    <row r="2872" spans="17:18">
      <c r="Q2872" s="129"/>
      <c r="R2872" s="129"/>
    </row>
    <row r="2873" spans="17:18">
      <c r="Q2873" s="129"/>
      <c r="R2873" s="129"/>
    </row>
    <row r="2874" spans="17:18">
      <c r="Q2874" s="129"/>
      <c r="R2874" s="129"/>
    </row>
    <row r="2875" spans="17:18">
      <c r="Q2875" s="129"/>
      <c r="R2875" s="129"/>
    </row>
    <row r="2876" spans="17:18">
      <c r="Q2876" s="129"/>
      <c r="R2876" s="129"/>
    </row>
    <row r="2877" spans="17:18">
      <c r="Q2877" s="129"/>
      <c r="R2877" s="129"/>
    </row>
    <row r="2878" spans="17:18">
      <c r="Q2878" s="129"/>
      <c r="R2878" s="129"/>
    </row>
    <row r="2879" spans="17:18">
      <c r="Q2879" s="129"/>
      <c r="R2879" s="129"/>
    </row>
    <row r="2880" spans="17:18">
      <c r="Q2880" s="129"/>
      <c r="R2880" s="129"/>
    </row>
    <row r="2881" spans="17:18">
      <c r="Q2881" s="129"/>
      <c r="R2881" s="129"/>
    </row>
    <row r="2882" spans="17:18">
      <c r="Q2882" s="129"/>
      <c r="R2882" s="129"/>
    </row>
    <row r="2883" spans="17:18">
      <c r="Q2883" s="129"/>
      <c r="R2883" s="129"/>
    </row>
    <row r="2884" spans="17:18">
      <c r="Q2884" s="129"/>
      <c r="R2884" s="129"/>
    </row>
    <row r="2885" spans="17:18">
      <c r="Q2885" s="129"/>
      <c r="R2885" s="129"/>
    </row>
    <row r="2886" spans="17:18">
      <c r="Q2886" s="129"/>
      <c r="R2886" s="129"/>
    </row>
    <row r="2887" spans="17:18">
      <c r="Q2887" s="129"/>
      <c r="R2887" s="129"/>
    </row>
    <row r="2888" spans="17:18">
      <c r="Q2888" s="129"/>
      <c r="R2888" s="129"/>
    </row>
    <row r="2889" spans="17:18">
      <c r="Q2889" s="129"/>
      <c r="R2889" s="129"/>
    </row>
    <row r="2890" spans="17:18">
      <c r="Q2890" s="129"/>
      <c r="R2890" s="129"/>
    </row>
    <row r="2891" spans="17:18">
      <c r="Q2891" s="129"/>
      <c r="R2891" s="129"/>
    </row>
    <row r="2892" spans="17:18">
      <c r="Q2892" s="129"/>
      <c r="R2892" s="129"/>
    </row>
    <row r="2893" spans="17:18">
      <c r="Q2893" s="129"/>
      <c r="R2893" s="129"/>
    </row>
    <row r="2894" spans="17:18">
      <c r="Q2894" s="129"/>
      <c r="R2894" s="129"/>
    </row>
    <row r="2895" spans="17:18">
      <c r="Q2895" s="129"/>
      <c r="R2895" s="129"/>
    </row>
    <row r="2896" spans="17:18">
      <c r="Q2896" s="129"/>
      <c r="R2896" s="129"/>
    </row>
    <row r="2897" spans="17:18">
      <c r="Q2897" s="129"/>
      <c r="R2897" s="129"/>
    </row>
    <row r="2898" spans="17:18">
      <c r="Q2898" s="129"/>
      <c r="R2898" s="129"/>
    </row>
    <row r="2899" spans="17:18">
      <c r="Q2899" s="129"/>
      <c r="R2899" s="129"/>
    </row>
    <row r="2900" spans="17:18">
      <c r="Q2900" s="129"/>
      <c r="R2900" s="129"/>
    </row>
    <row r="2901" spans="17:18">
      <c r="Q2901" s="129"/>
      <c r="R2901" s="129"/>
    </row>
    <row r="2902" spans="17:18">
      <c r="Q2902" s="129"/>
      <c r="R2902" s="129"/>
    </row>
    <row r="2903" spans="17:18">
      <c r="Q2903" s="129"/>
      <c r="R2903" s="129"/>
    </row>
    <row r="2904" spans="17:18">
      <c r="Q2904" s="129"/>
      <c r="R2904" s="129"/>
    </row>
    <row r="2905" spans="17:18">
      <c r="Q2905" s="129"/>
      <c r="R2905" s="129"/>
    </row>
    <row r="2906" spans="17:18">
      <c r="Q2906" s="129"/>
      <c r="R2906" s="129"/>
    </row>
    <row r="2907" spans="17:18">
      <c r="Q2907" s="129"/>
      <c r="R2907" s="129"/>
    </row>
    <row r="2908" spans="17:18">
      <c r="Q2908" s="129"/>
      <c r="R2908" s="129"/>
    </row>
    <row r="2909" spans="17:18">
      <c r="Q2909" s="129"/>
      <c r="R2909" s="129"/>
    </row>
    <row r="2910" spans="17:18">
      <c r="Q2910" s="129"/>
      <c r="R2910" s="129"/>
    </row>
    <row r="2911" spans="17:18">
      <c r="Q2911" s="129"/>
      <c r="R2911" s="129"/>
    </row>
    <row r="2912" spans="17:18">
      <c r="Q2912" s="129"/>
      <c r="R2912" s="129"/>
    </row>
    <row r="2913" spans="17:18">
      <c r="Q2913" s="129"/>
      <c r="R2913" s="129"/>
    </row>
    <row r="2914" spans="17:18">
      <c r="Q2914" s="129"/>
      <c r="R2914" s="129"/>
    </row>
    <row r="2915" spans="17:18">
      <c r="Q2915" s="129"/>
      <c r="R2915" s="129"/>
    </row>
    <row r="2916" spans="17:18">
      <c r="Q2916" s="129"/>
      <c r="R2916" s="129"/>
    </row>
    <row r="2917" spans="17:18">
      <c r="Q2917" s="129"/>
      <c r="R2917" s="129"/>
    </row>
    <row r="2918" spans="17:18">
      <c r="Q2918" s="129"/>
      <c r="R2918" s="129"/>
    </row>
    <row r="2919" spans="17:18">
      <c r="Q2919" s="129"/>
      <c r="R2919" s="129"/>
    </row>
    <row r="2920" spans="17:18">
      <c r="Q2920" s="129"/>
      <c r="R2920" s="129"/>
    </row>
    <row r="2921" spans="17:18">
      <c r="Q2921" s="129"/>
      <c r="R2921" s="129"/>
    </row>
    <row r="2922" spans="17:18">
      <c r="Q2922" s="129"/>
      <c r="R2922" s="129"/>
    </row>
    <row r="2923" spans="17:18">
      <c r="Q2923" s="129"/>
      <c r="R2923" s="129"/>
    </row>
    <row r="2924" spans="17:18">
      <c r="Q2924" s="129"/>
      <c r="R2924" s="129"/>
    </row>
    <row r="2925" spans="17:18">
      <c r="Q2925" s="129"/>
      <c r="R2925" s="129"/>
    </row>
    <row r="2926" spans="17:18">
      <c r="Q2926" s="129"/>
      <c r="R2926" s="129"/>
    </row>
    <row r="2927" spans="17:18">
      <c r="Q2927" s="129"/>
      <c r="R2927" s="129"/>
    </row>
    <row r="2928" spans="17:18">
      <c r="Q2928" s="129"/>
      <c r="R2928" s="129"/>
    </row>
    <row r="2929" spans="17:18">
      <c r="Q2929" s="129"/>
      <c r="R2929" s="129"/>
    </row>
    <row r="2930" spans="17:18">
      <c r="Q2930" s="129"/>
      <c r="R2930" s="129"/>
    </row>
    <row r="2931" spans="17:18">
      <c r="Q2931" s="129"/>
      <c r="R2931" s="129"/>
    </row>
    <row r="2932" spans="17:18">
      <c r="Q2932" s="129"/>
      <c r="R2932" s="129"/>
    </row>
    <row r="2933" spans="17:18">
      <c r="Q2933" s="129"/>
      <c r="R2933" s="129"/>
    </row>
    <row r="2934" spans="17:18">
      <c r="Q2934" s="129"/>
      <c r="R2934" s="129"/>
    </row>
    <row r="2935" spans="17:18">
      <c r="Q2935" s="129"/>
      <c r="R2935" s="129"/>
    </row>
    <row r="2936" spans="17:18">
      <c r="Q2936" s="129"/>
      <c r="R2936" s="129"/>
    </row>
    <row r="2937" spans="17:18">
      <c r="Q2937" s="129"/>
      <c r="R2937" s="129"/>
    </row>
    <row r="2938" spans="17:18">
      <c r="Q2938" s="129"/>
      <c r="R2938" s="129"/>
    </row>
    <row r="2939" spans="17:18">
      <c r="Q2939" s="129"/>
      <c r="R2939" s="129"/>
    </row>
    <row r="2940" spans="17:18">
      <c r="Q2940" s="129"/>
      <c r="R2940" s="129"/>
    </row>
    <row r="2941" spans="17:18">
      <c r="Q2941" s="129"/>
      <c r="R2941" s="129"/>
    </row>
    <row r="2942" spans="17:18">
      <c r="Q2942" s="129"/>
      <c r="R2942" s="129"/>
    </row>
    <row r="2943" spans="17:18">
      <c r="Q2943" s="129"/>
      <c r="R2943" s="129"/>
    </row>
    <row r="2944" spans="17:18">
      <c r="Q2944" s="129"/>
      <c r="R2944" s="129"/>
    </row>
    <row r="2945" spans="17:18">
      <c r="Q2945" s="129"/>
      <c r="R2945" s="129"/>
    </row>
    <row r="2946" spans="17:18">
      <c r="Q2946" s="129"/>
      <c r="R2946" s="129"/>
    </row>
    <row r="2947" spans="17:18">
      <c r="Q2947" s="129"/>
      <c r="R2947" s="129"/>
    </row>
    <row r="2948" spans="17:18">
      <c r="Q2948" s="129"/>
      <c r="R2948" s="129"/>
    </row>
    <row r="2949" spans="17:18">
      <c r="Q2949" s="129"/>
      <c r="R2949" s="129"/>
    </row>
    <row r="2950" spans="17:18">
      <c r="Q2950" s="129"/>
      <c r="R2950" s="129"/>
    </row>
    <row r="2951" spans="17:18">
      <c r="Q2951" s="129"/>
      <c r="R2951" s="129"/>
    </row>
    <row r="2952" spans="17:18">
      <c r="Q2952" s="129"/>
      <c r="R2952" s="129"/>
    </row>
    <row r="2953" spans="17:18">
      <c r="Q2953" s="129"/>
      <c r="R2953" s="129"/>
    </row>
    <row r="2954" spans="17:18">
      <c r="Q2954" s="129"/>
      <c r="R2954" s="129"/>
    </row>
    <row r="2955" spans="17:18">
      <c r="Q2955" s="129"/>
      <c r="R2955" s="129"/>
    </row>
    <row r="2956" spans="17:18">
      <c r="Q2956" s="129"/>
      <c r="R2956" s="129"/>
    </row>
    <row r="2957" spans="17:18">
      <c r="Q2957" s="129"/>
      <c r="R2957" s="129"/>
    </row>
    <row r="2958" spans="17:18">
      <c r="Q2958" s="129"/>
      <c r="R2958" s="129"/>
    </row>
    <row r="2959" spans="17:18">
      <c r="Q2959" s="129"/>
      <c r="R2959" s="129"/>
    </row>
    <row r="2960" spans="17:18">
      <c r="Q2960" s="129"/>
      <c r="R2960" s="129"/>
    </row>
    <row r="2961" spans="17:18">
      <c r="Q2961" s="129"/>
      <c r="R2961" s="129"/>
    </row>
    <row r="2962" spans="17:18">
      <c r="Q2962" s="129"/>
      <c r="R2962" s="129"/>
    </row>
    <row r="2963" spans="17:18">
      <c r="Q2963" s="129"/>
      <c r="R2963" s="129"/>
    </row>
    <row r="2964" spans="17:18">
      <c r="Q2964" s="129"/>
      <c r="R2964" s="129"/>
    </row>
    <row r="2965" spans="17:18">
      <c r="Q2965" s="129"/>
      <c r="R2965" s="129"/>
    </row>
    <row r="2966" spans="17:18">
      <c r="Q2966" s="129"/>
      <c r="R2966" s="129"/>
    </row>
    <row r="2967" spans="17:18">
      <c r="Q2967" s="129"/>
      <c r="R2967" s="129"/>
    </row>
    <row r="2968" spans="17:18">
      <c r="Q2968" s="129"/>
      <c r="R2968" s="129"/>
    </row>
    <row r="2969" spans="17:18">
      <c r="Q2969" s="129"/>
      <c r="R2969" s="129"/>
    </row>
    <row r="2970" spans="17:18">
      <c r="Q2970" s="129"/>
      <c r="R2970" s="129"/>
    </row>
    <row r="2971" spans="17:18">
      <c r="Q2971" s="129"/>
      <c r="R2971" s="129"/>
    </row>
    <row r="2972" spans="17:18">
      <c r="Q2972" s="129"/>
      <c r="R2972" s="129"/>
    </row>
    <row r="2973" spans="17:18">
      <c r="Q2973" s="129"/>
      <c r="R2973" s="129"/>
    </row>
    <row r="2974" spans="17:18">
      <c r="Q2974" s="129"/>
      <c r="R2974" s="129"/>
    </row>
    <row r="2975" spans="17:18">
      <c r="Q2975" s="129"/>
      <c r="R2975" s="129"/>
    </row>
    <row r="2976" spans="17:18">
      <c r="Q2976" s="129"/>
      <c r="R2976" s="129"/>
    </row>
    <row r="2977" spans="17:18">
      <c r="Q2977" s="129"/>
      <c r="R2977" s="129"/>
    </row>
    <row r="2978" spans="17:18">
      <c r="Q2978" s="129"/>
      <c r="R2978" s="129"/>
    </row>
    <row r="2979" spans="17:18">
      <c r="Q2979" s="129"/>
      <c r="R2979" s="129"/>
    </row>
    <row r="2980" spans="17:18">
      <c r="Q2980" s="129"/>
      <c r="R2980" s="129"/>
    </row>
    <row r="2981" spans="17:18">
      <c r="Q2981" s="129"/>
      <c r="R2981" s="129"/>
    </row>
    <row r="2982" spans="17:18">
      <c r="Q2982" s="129"/>
      <c r="R2982" s="129"/>
    </row>
    <row r="2983" spans="17:18">
      <c r="Q2983" s="129"/>
      <c r="R2983" s="129"/>
    </row>
    <row r="2984" spans="17:18">
      <c r="Q2984" s="129"/>
      <c r="R2984" s="129"/>
    </row>
    <row r="2985" spans="17:18">
      <c r="Q2985" s="129"/>
      <c r="R2985" s="129"/>
    </row>
    <row r="2986" spans="17:18">
      <c r="Q2986" s="129"/>
      <c r="R2986" s="129"/>
    </row>
    <row r="2987" spans="17:18">
      <c r="Q2987" s="129"/>
      <c r="R2987" s="129"/>
    </row>
    <row r="2988" spans="17:18">
      <c r="Q2988" s="129"/>
      <c r="R2988" s="129"/>
    </row>
    <row r="2989" spans="17:18">
      <c r="Q2989" s="129"/>
      <c r="R2989" s="129"/>
    </row>
    <row r="2990" spans="17:18">
      <c r="Q2990" s="129"/>
      <c r="R2990" s="129"/>
    </row>
    <row r="2991" spans="17:18">
      <c r="Q2991" s="129"/>
      <c r="R2991" s="129"/>
    </row>
    <row r="2992" spans="17:18">
      <c r="Q2992" s="129"/>
      <c r="R2992" s="129"/>
    </row>
    <row r="2993" spans="17:18">
      <c r="Q2993" s="129"/>
      <c r="R2993" s="129"/>
    </row>
    <row r="2994" spans="17:18">
      <c r="Q2994" s="129"/>
      <c r="R2994" s="129"/>
    </row>
    <row r="2995" spans="17:18">
      <c r="Q2995" s="129"/>
      <c r="R2995" s="129"/>
    </row>
    <row r="2996" spans="17:18">
      <c r="Q2996" s="129"/>
      <c r="R2996" s="129"/>
    </row>
    <row r="2997" spans="17:18">
      <c r="Q2997" s="129"/>
      <c r="R2997" s="129"/>
    </row>
    <row r="2998" spans="17:18">
      <c r="Q2998" s="129"/>
      <c r="R2998" s="129"/>
    </row>
    <row r="2999" spans="17:18">
      <c r="Q2999" s="129"/>
      <c r="R2999" s="129"/>
    </row>
    <row r="3000" spans="17:18">
      <c r="Q3000" s="129"/>
      <c r="R3000" s="129"/>
    </row>
    <row r="3001" spans="17:18">
      <c r="Q3001" s="129"/>
      <c r="R3001" s="129"/>
    </row>
    <row r="3002" spans="17:18">
      <c r="Q3002" s="129"/>
      <c r="R3002" s="129"/>
    </row>
    <row r="3003" spans="17:18">
      <c r="Q3003" s="129"/>
      <c r="R3003" s="129"/>
    </row>
    <row r="3004" spans="17:18">
      <c r="Q3004" s="129"/>
      <c r="R3004" s="129"/>
    </row>
    <row r="3005" spans="17:18">
      <c r="Q3005" s="129"/>
      <c r="R3005" s="129"/>
    </row>
    <row r="3006" spans="17:18">
      <c r="Q3006" s="129"/>
      <c r="R3006" s="129"/>
    </row>
    <row r="3007" spans="17:18">
      <c r="Q3007" s="129"/>
      <c r="R3007" s="129"/>
    </row>
    <row r="3008" spans="17:18">
      <c r="Q3008" s="129"/>
      <c r="R3008" s="129"/>
    </row>
    <row r="3009" spans="17:18">
      <c r="Q3009" s="129"/>
      <c r="R3009" s="129"/>
    </row>
    <row r="3010" spans="17:18">
      <c r="Q3010" s="129"/>
      <c r="R3010" s="129"/>
    </row>
    <row r="3011" spans="17:18">
      <c r="Q3011" s="129"/>
      <c r="R3011" s="129"/>
    </row>
    <row r="3012" spans="17:18">
      <c r="Q3012" s="129"/>
      <c r="R3012" s="129"/>
    </row>
    <row r="3013" spans="17:18">
      <c r="Q3013" s="129"/>
      <c r="R3013" s="129"/>
    </row>
    <row r="3014" spans="17:18">
      <c r="Q3014" s="129"/>
      <c r="R3014" s="129"/>
    </row>
    <row r="3015" spans="17:18">
      <c r="Q3015" s="129"/>
      <c r="R3015" s="129"/>
    </row>
    <row r="3016" spans="17:18">
      <c r="Q3016" s="129"/>
      <c r="R3016" s="129"/>
    </row>
    <row r="3017" spans="17:18">
      <c r="Q3017" s="129"/>
      <c r="R3017" s="129"/>
    </row>
    <row r="3018" spans="17:18">
      <c r="Q3018" s="129"/>
      <c r="R3018" s="129"/>
    </row>
    <row r="3019" spans="17:18">
      <c r="Q3019" s="129"/>
      <c r="R3019" s="129"/>
    </row>
    <row r="3020" spans="17:18">
      <c r="Q3020" s="129"/>
      <c r="R3020" s="129"/>
    </row>
    <row r="3021" spans="17:18">
      <c r="Q3021" s="129"/>
      <c r="R3021" s="129"/>
    </row>
    <row r="3022" spans="17:18">
      <c r="Q3022" s="129"/>
      <c r="R3022" s="129"/>
    </row>
    <row r="3023" spans="17:18">
      <c r="Q3023" s="129"/>
      <c r="R3023" s="129"/>
    </row>
    <row r="3024" spans="17:18">
      <c r="Q3024" s="129"/>
      <c r="R3024" s="129"/>
    </row>
    <row r="3025" spans="17:18">
      <c r="Q3025" s="129"/>
      <c r="R3025" s="129"/>
    </row>
    <row r="3026" spans="17:18">
      <c r="Q3026" s="129"/>
      <c r="R3026" s="129"/>
    </row>
    <row r="3027" spans="17:18">
      <c r="Q3027" s="129"/>
      <c r="R3027" s="129"/>
    </row>
    <row r="3028" spans="17:18">
      <c r="Q3028" s="129"/>
      <c r="R3028" s="129"/>
    </row>
    <row r="3029" spans="17:18">
      <c r="Q3029" s="129"/>
      <c r="R3029" s="129"/>
    </row>
    <row r="3030" spans="17:18">
      <c r="Q3030" s="129"/>
      <c r="R3030" s="129"/>
    </row>
    <row r="3031" spans="17:18">
      <c r="Q3031" s="129"/>
      <c r="R3031" s="129"/>
    </row>
    <row r="3032" spans="17:18">
      <c r="Q3032" s="129"/>
      <c r="R3032" s="129"/>
    </row>
    <row r="3033" spans="17:18">
      <c r="Q3033" s="129"/>
      <c r="R3033" s="129"/>
    </row>
    <row r="3034" spans="17:18">
      <c r="Q3034" s="129"/>
      <c r="R3034" s="129"/>
    </row>
    <row r="3035" spans="17:18">
      <c r="Q3035" s="129"/>
      <c r="R3035" s="129"/>
    </row>
    <row r="3036" spans="17:18">
      <c r="Q3036" s="129"/>
      <c r="R3036" s="129"/>
    </row>
    <row r="3037" spans="17:18">
      <c r="Q3037" s="129"/>
      <c r="R3037" s="129"/>
    </row>
    <row r="3038" spans="17:18">
      <c r="Q3038" s="129"/>
      <c r="R3038" s="129"/>
    </row>
    <row r="3039" spans="17:18">
      <c r="Q3039" s="129"/>
      <c r="R3039" s="129"/>
    </row>
    <row r="3040" spans="17:18">
      <c r="Q3040" s="129"/>
      <c r="R3040" s="129"/>
    </row>
    <row r="3041" spans="17:18">
      <c r="Q3041" s="129"/>
      <c r="R3041" s="129"/>
    </row>
    <row r="3042" spans="17:18">
      <c r="Q3042" s="129"/>
      <c r="R3042" s="129"/>
    </row>
    <row r="3043" spans="17:18">
      <c r="Q3043" s="129"/>
      <c r="R3043" s="129"/>
    </row>
    <row r="3044" spans="17:18">
      <c r="Q3044" s="129"/>
      <c r="R3044" s="129"/>
    </row>
    <row r="3045" spans="17:18">
      <c r="Q3045" s="129"/>
      <c r="R3045" s="129"/>
    </row>
    <row r="3046" spans="17:18">
      <c r="Q3046" s="129"/>
      <c r="R3046" s="129"/>
    </row>
    <row r="3047" spans="17:18">
      <c r="Q3047" s="129"/>
      <c r="R3047" s="129"/>
    </row>
    <row r="3048" spans="17:18">
      <c r="Q3048" s="129"/>
      <c r="R3048" s="129"/>
    </row>
    <row r="3049" spans="17:18">
      <c r="Q3049" s="129"/>
      <c r="R3049" s="129"/>
    </row>
    <row r="3050" spans="17:18">
      <c r="Q3050" s="129"/>
      <c r="R3050" s="129"/>
    </row>
    <row r="3051" spans="17:18">
      <c r="Q3051" s="129"/>
      <c r="R3051" s="129"/>
    </row>
    <row r="3052" spans="17:18">
      <c r="Q3052" s="129"/>
      <c r="R3052" s="129"/>
    </row>
    <row r="3053" spans="17:18">
      <c r="Q3053" s="129"/>
      <c r="R3053" s="129"/>
    </row>
    <row r="3054" spans="17:18">
      <c r="Q3054" s="129"/>
      <c r="R3054" s="129"/>
    </row>
    <row r="3055" spans="17:18">
      <c r="Q3055" s="129"/>
      <c r="R3055" s="129"/>
    </row>
    <row r="3056" spans="17:18">
      <c r="Q3056" s="129"/>
      <c r="R3056" s="129"/>
    </row>
    <row r="3057" spans="17:18">
      <c r="Q3057" s="129"/>
      <c r="R3057" s="129"/>
    </row>
    <row r="3058" spans="17:18">
      <c r="Q3058" s="129"/>
      <c r="R3058" s="129"/>
    </row>
    <row r="3059" spans="17:18">
      <c r="Q3059" s="129"/>
      <c r="R3059" s="129"/>
    </row>
    <row r="3060" spans="17:18">
      <c r="Q3060" s="129"/>
      <c r="R3060" s="129"/>
    </row>
    <row r="3061" spans="17:18">
      <c r="Q3061" s="129"/>
      <c r="R3061" s="129"/>
    </row>
    <row r="3062" spans="17:18">
      <c r="Q3062" s="129"/>
      <c r="R3062" s="129"/>
    </row>
    <row r="3063" spans="17:18">
      <c r="Q3063" s="129"/>
      <c r="R3063" s="129"/>
    </row>
    <row r="3064" spans="17:18">
      <c r="Q3064" s="129"/>
      <c r="R3064" s="129"/>
    </row>
    <row r="3065" spans="17:18">
      <c r="Q3065" s="129"/>
      <c r="R3065" s="129"/>
    </row>
    <row r="3066" spans="17:18">
      <c r="Q3066" s="129"/>
      <c r="R3066" s="129"/>
    </row>
    <row r="3067" spans="17:18">
      <c r="Q3067" s="129"/>
      <c r="R3067" s="129"/>
    </row>
    <row r="3068" spans="17:18">
      <c r="Q3068" s="129"/>
      <c r="R3068" s="129"/>
    </row>
    <row r="3069" spans="17:18">
      <c r="Q3069" s="129"/>
      <c r="R3069" s="129"/>
    </row>
    <row r="3070" spans="17:18">
      <c r="Q3070" s="129"/>
      <c r="R3070" s="129"/>
    </row>
    <row r="3071" spans="17:18">
      <c r="Q3071" s="129"/>
      <c r="R3071" s="129"/>
    </row>
    <row r="3072" spans="17:18">
      <c r="Q3072" s="129"/>
      <c r="R3072" s="129"/>
    </row>
    <row r="3073" spans="17:18">
      <c r="Q3073" s="129"/>
      <c r="R3073" s="129"/>
    </row>
    <row r="3074" spans="17:18">
      <c r="Q3074" s="129"/>
      <c r="R3074" s="129"/>
    </row>
    <row r="3075" spans="17:18">
      <c r="Q3075" s="129"/>
      <c r="R3075" s="129"/>
    </row>
    <row r="3076" spans="17:18">
      <c r="Q3076" s="129"/>
      <c r="R3076" s="129"/>
    </row>
    <row r="3077" spans="17:18">
      <c r="Q3077" s="129"/>
      <c r="R3077" s="129"/>
    </row>
    <row r="3078" spans="17:18">
      <c r="Q3078" s="129"/>
      <c r="R3078" s="129"/>
    </row>
    <row r="3079" spans="17:18">
      <c r="Q3079" s="129"/>
      <c r="R3079" s="129"/>
    </row>
    <row r="3080" spans="17:18">
      <c r="Q3080" s="129"/>
      <c r="R3080" s="129"/>
    </row>
    <row r="3081" spans="17:18">
      <c r="Q3081" s="129"/>
      <c r="R3081" s="129"/>
    </row>
    <row r="3082" spans="17:18">
      <c r="Q3082" s="129"/>
      <c r="R3082" s="129"/>
    </row>
    <row r="3083" spans="17:18">
      <c r="Q3083" s="129"/>
      <c r="R3083" s="129"/>
    </row>
    <row r="3084" spans="17:18">
      <c r="Q3084" s="129"/>
      <c r="R3084" s="129"/>
    </row>
    <row r="3085" spans="17:18">
      <c r="Q3085" s="129"/>
      <c r="R3085" s="129"/>
    </row>
    <row r="3086" spans="17:18">
      <c r="Q3086" s="129"/>
      <c r="R3086" s="129"/>
    </row>
    <row r="3087" spans="17:18">
      <c r="Q3087" s="129"/>
      <c r="R3087" s="129"/>
    </row>
    <row r="3088" spans="17:18">
      <c r="Q3088" s="129"/>
      <c r="R3088" s="129"/>
    </row>
    <row r="3089" spans="17:18">
      <c r="Q3089" s="129"/>
      <c r="R3089" s="129"/>
    </row>
    <row r="3090" spans="17:18">
      <c r="Q3090" s="129"/>
      <c r="R3090" s="129"/>
    </row>
    <row r="3091" spans="17:18">
      <c r="Q3091" s="129"/>
      <c r="R3091" s="129"/>
    </row>
    <row r="3092" spans="17:18">
      <c r="Q3092" s="129"/>
      <c r="R3092" s="129"/>
    </row>
    <row r="3093" spans="17:18">
      <c r="Q3093" s="129"/>
      <c r="R3093" s="129"/>
    </row>
    <row r="3094" spans="17:18">
      <c r="Q3094" s="129"/>
      <c r="R3094" s="129"/>
    </row>
    <row r="3095" spans="17:18">
      <c r="Q3095" s="129"/>
      <c r="R3095" s="129"/>
    </row>
    <row r="3096" spans="17:18">
      <c r="Q3096" s="129"/>
      <c r="R3096" s="129"/>
    </row>
    <row r="3097" spans="17:18">
      <c r="Q3097" s="129"/>
      <c r="R3097" s="129"/>
    </row>
    <row r="3098" spans="17:18">
      <c r="Q3098" s="129"/>
      <c r="R3098" s="129"/>
    </row>
    <row r="3099" spans="17:18">
      <c r="Q3099" s="129"/>
      <c r="R3099" s="129"/>
    </row>
    <row r="3100" spans="17:18">
      <c r="Q3100" s="129"/>
      <c r="R3100" s="129"/>
    </row>
    <row r="3101" spans="17:18">
      <c r="Q3101" s="129"/>
      <c r="R3101" s="129"/>
    </row>
    <row r="3102" spans="17:18">
      <c r="Q3102" s="129"/>
      <c r="R3102" s="129"/>
    </row>
    <row r="3103" spans="17:18">
      <c r="Q3103" s="129"/>
      <c r="R3103" s="129"/>
    </row>
    <row r="3104" spans="17:18">
      <c r="Q3104" s="129"/>
      <c r="R3104" s="129"/>
    </row>
    <row r="3105" spans="17:18">
      <c r="Q3105" s="129"/>
      <c r="R3105" s="129"/>
    </row>
    <row r="3106" spans="17:18">
      <c r="Q3106" s="129"/>
      <c r="R3106" s="129"/>
    </row>
    <row r="3107" spans="17:18">
      <c r="Q3107" s="129"/>
      <c r="R3107" s="129"/>
    </row>
    <row r="3108" spans="17:18">
      <c r="Q3108" s="129"/>
      <c r="R3108" s="129"/>
    </row>
    <row r="3109" spans="17:18">
      <c r="Q3109" s="129"/>
      <c r="R3109" s="129"/>
    </row>
    <row r="3110" spans="17:18">
      <c r="Q3110" s="129"/>
      <c r="R3110" s="129"/>
    </row>
    <row r="3111" spans="17:18">
      <c r="Q3111" s="129"/>
      <c r="R3111" s="129"/>
    </row>
    <row r="3112" spans="17:18">
      <c r="Q3112" s="129"/>
      <c r="R3112" s="129"/>
    </row>
    <row r="3113" spans="17:18">
      <c r="Q3113" s="129"/>
      <c r="R3113" s="129"/>
    </row>
    <row r="3114" spans="17:18">
      <c r="Q3114" s="129"/>
      <c r="R3114" s="129"/>
    </row>
    <row r="3115" spans="17:18">
      <c r="Q3115" s="129"/>
      <c r="R3115" s="129"/>
    </row>
    <row r="3116" spans="17:18">
      <c r="Q3116" s="129"/>
      <c r="R3116" s="129"/>
    </row>
    <row r="3117" spans="17:18">
      <c r="Q3117" s="129"/>
      <c r="R3117" s="129"/>
    </row>
    <row r="3118" spans="17:18">
      <c r="Q3118" s="129"/>
      <c r="R3118" s="129"/>
    </row>
    <row r="3119" spans="17:18">
      <c r="Q3119" s="129"/>
      <c r="R3119" s="129"/>
    </row>
    <row r="3120" spans="17:18">
      <c r="Q3120" s="129"/>
      <c r="R3120" s="129"/>
    </row>
    <row r="3121" spans="17:18">
      <c r="Q3121" s="129"/>
      <c r="R3121" s="129"/>
    </row>
    <row r="3122" spans="17:18">
      <c r="Q3122" s="129"/>
      <c r="R3122" s="129"/>
    </row>
    <row r="3123" spans="17:18">
      <c r="Q3123" s="129"/>
      <c r="R3123" s="129"/>
    </row>
    <row r="3124" spans="17:18">
      <c r="Q3124" s="129"/>
      <c r="R3124" s="129"/>
    </row>
    <row r="3125" spans="17:18">
      <c r="Q3125" s="129"/>
      <c r="R3125" s="129"/>
    </row>
    <row r="3126" spans="17:18">
      <c r="Q3126" s="129"/>
      <c r="R3126" s="129"/>
    </row>
    <row r="3127" spans="17:18">
      <c r="Q3127" s="129"/>
      <c r="R3127" s="129"/>
    </row>
    <row r="3128" spans="17:18">
      <c r="Q3128" s="129"/>
      <c r="R3128" s="129"/>
    </row>
    <row r="3129" spans="17:18">
      <c r="Q3129" s="129"/>
      <c r="R3129" s="129"/>
    </row>
    <row r="3130" spans="17:18">
      <c r="Q3130" s="129"/>
      <c r="R3130" s="129"/>
    </row>
    <row r="3131" spans="17:18">
      <c r="Q3131" s="129"/>
      <c r="R3131" s="129"/>
    </row>
    <row r="3132" spans="17:18">
      <c r="Q3132" s="129"/>
      <c r="R3132" s="129"/>
    </row>
    <row r="3133" spans="17:18">
      <c r="Q3133" s="129"/>
      <c r="R3133" s="129"/>
    </row>
    <row r="3134" spans="17:18">
      <c r="Q3134" s="129"/>
      <c r="R3134" s="129"/>
    </row>
    <row r="3135" spans="17:18">
      <c r="Q3135" s="129"/>
      <c r="R3135" s="129"/>
    </row>
    <row r="3136" spans="17:18">
      <c r="Q3136" s="129"/>
      <c r="R3136" s="129"/>
    </row>
    <row r="3137" spans="17:18">
      <c r="Q3137" s="129"/>
      <c r="R3137" s="129"/>
    </row>
    <row r="3138" spans="17:18">
      <c r="Q3138" s="129"/>
      <c r="R3138" s="129"/>
    </row>
    <row r="3139" spans="17:18">
      <c r="Q3139" s="129"/>
      <c r="R3139" s="129"/>
    </row>
    <row r="3140" spans="17:18">
      <c r="Q3140" s="129"/>
      <c r="R3140" s="129"/>
    </row>
    <row r="3141" spans="17:18">
      <c r="Q3141" s="129"/>
      <c r="R3141" s="129"/>
    </row>
    <row r="3142" spans="17:18">
      <c r="Q3142" s="129"/>
      <c r="R3142" s="129"/>
    </row>
    <row r="3143" spans="17:18">
      <c r="Q3143" s="129"/>
      <c r="R3143" s="129"/>
    </row>
    <row r="3144" spans="17:18">
      <c r="Q3144" s="129"/>
      <c r="R3144" s="129"/>
    </row>
    <row r="3145" spans="17:18">
      <c r="Q3145" s="129"/>
      <c r="R3145" s="129"/>
    </row>
    <row r="3146" spans="17:18">
      <c r="Q3146" s="129"/>
      <c r="R3146" s="129"/>
    </row>
    <row r="3147" spans="17:18">
      <c r="Q3147" s="129"/>
      <c r="R3147" s="129"/>
    </row>
    <row r="3148" spans="17:18">
      <c r="Q3148" s="129"/>
      <c r="R3148" s="129"/>
    </row>
    <row r="3149" spans="17:18">
      <c r="Q3149" s="129"/>
      <c r="R3149" s="129"/>
    </row>
    <row r="3150" spans="17:18">
      <c r="Q3150" s="129"/>
      <c r="R3150" s="129"/>
    </row>
    <row r="3151" spans="17:18">
      <c r="Q3151" s="129"/>
      <c r="R3151" s="129"/>
    </row>
    <row r="3152" spans="17:18">
      <c r="Q3152" s="129"/>
      <c r="R3152" s="129"/>
    </row>
    <row r="3153" spans="17:18">
      <c r="Q3153" s="129"/>
      <c r="R3153" s="129"/>
    </row>
    <row r="3154" spans="17:18">
      <c r="Q3154" s="129"/>
      <c r="R3154" s="129"/>
    </row>
    <row r="3155" spans="17:18">
      <c r="Q3155" s="129"/>
      <c r="R3155" s="129"/>
    </row>
    <row r="3156" spans="17:18">
      <c r="Q3156" s="129"/>
      <c r="R3156" s="129"/>
    </row>
    <row r="3157" spans="17:18">
      <c r="Q3157" s="129"/>
      <c r="R3157" s="129"/>
    </row>
    <row r="3158" spans="17:18">
      <c r="Q3158" s="129"/>
      <c r="R3158" s="129"/>
    </row>
    <row r="3159" spans="17:18">
      <c r="Q3159" s="129"/>
      <c r="R3159" s="129"/>
    </row>
    <row r="3160" spans="17:18">
      <c r="Q3160" s="129"/>
      <c r="R3160" s="129"/>
    </row>
    <row r="3161" spans="17:18">
      <c r="Q3161" s="129"/>
      <c r="R3161" s="129"/>
    </row>
    <row r="3162" spans="17:18">
      <c r="Q3162" s="129"/>
      <c r="R3162" s="129"/>
    </row>
    <row r="3163" spans="17:18">
      <c r="Q3163" s="129"/>
      <c r="R3163" s="129"/>
    </row>
    <row r="3164" spans="17:18">
      <c r="Q3164" s="129"/>
      <c r="R3164" s="129"/>
    </row>
    <row r="3165" spans="17:18">
      <c r="Q3165" s="129"/>
      <c r="R3165" s="129"/>
    </row>
    <row r="3166" spans="17:18">
      <c r="Q3166" s="129"/>
      <c r="R3166" s="129"/>
    </row>
    <row r="3167" spans="17:18">
      <c r="Q3167" s="129"/>
      <c r="R3167" s="129"/>
    </row>
    <row r="3168" spans="17:18">
      <c r="Q3168" s="129"/>
      <c r="R3168" s="129"/>
    </row>
    <row r="3169" spans="17:18">
      <c r="Q3169" s="129"/>
      <c r="R3169" s="129"/>
    </row>
    <row r="3170" spans="17:18">
      <c r="Q3170" s="129"/>
      <c r="R3170" s="129"/>
    </row>
    <row r="3171" spans="17:18">
      <c r="Q3171" s="129"/>
      <c r="R3171" s="129"/>
    </row>
    <row r="3172" spans="17:18">
      <c r="Q3172" s="129"/>
      <c r="R3172" s="129"/>
    </row>
    <row r="3173" spans="17:18">
      <c r="Q3173" s="129"/>
      <c r="R3173" s="129"/>
    </row>
    <row r="3174" spans="17:18">
      <c r="Q3174" s="129"/>
      <c r="R3174" s="129"/>
    </row>
    <row r="3175" spans="17:18">
      <c r="Q3175" s="129"/>
      <c r="R3175" s="129"/>
    </row>
    <row r="3176" spans="17:18">
      <c r="Q3176" s="129"/>
      <c r="R3176" s="129"/>
    </row>
    <row r="3177" spans="17:18">
      <c r="Q3177" s="129"/>
      <c r="R3177" s="129"/>
    </row>
    <row r="3178" spans="17:18">
      <c r="Q3178" s="129"/>
      <c r="R3178" s="129"/>
    </row>
    <row r="3179" spans="17:18">
      <c r="Q3179" s="129"/>
      <c r="R3179" s="129"/>
    </row>
    <row r="3180" spans="17:18">
      <c r="Q3180" s="129"/>
      <c r="R3180" s="129"/>
    </row>
    <row r="3181" spans="17:18">
      <c r="Q3181" s="129"/>
      <c r="R3181" s="129"/>
    </row>
    <row r="3182" spans="17:18">
      <c r="Q3182" s="129"/>
      <c r="R3182" s="129"/>
    </row>
    <row r="3183" spans="17:18">
      <c r="Q3183" s="129"/>
      <c r="R3183" s="129"/>
    </row>
    <row r="3184" spans="17:18">
      <c r="Q3184" s="129"/>
      <c r="R3184" s="129"/>
    </row>
    <row r="3185" spans="17:18">
      <c r="Q3185" s="129"/>
      <c r="R3185" s="129"/>
    </row>
    <row r="3186" spans="17:18">
      <c r="Q3186" s="129"/>
      <c r="R3186" s="129"/>
    </row>
    <row r="3187" spans="17:18">
      <c r="Q3187" s="129"/>
      <c r="R3187" s="129"/>
    </row>
    <row r="3188" spans="17:18">
      <c r="Q3188" s="129"/>
      <c r="R3188" s="129"/>
    </row>
    <row r="3189" spans="17:18">
      <c r="Q3189" s="129"/>
      <c r="R3189" s="129"/>
    </row>
    <row r="3190" spans="17:18">
      <c r="Q3190" s="129"/>
      <c r="R3190" s="129"/>
    </row>
    <row r="3191" spans="17:18">
      <c r="Q3191" s="129"/>
      <c r="R3191" s="129"/>
    </row>
    <row r="3192" spans="17:18">
      <c r="Q3192" s="129"/>
      <c r="R3192" s="129"/>
    </row>
    <row r="3193" spans="17:18">
      <c r="Q3193" s="129"/>
      <c r="R3193" s="129"/>
    </row>
    <row r="3194" spans="17:18">
      <c r="Q3194" s="129"/>
      <c r="R3194" s="129"/>
    </row>
    <row r="3195" spans="17:18">
      <c r="Q3195" s="129"/>
      <c r="R3195" s="129"/>
    </row>
    <row r="3196" spans="17:18">
      <c r="Q3196" s="129"/>
      <c r="R3196" s="129"/>
    </row>
    <row r="3197" spans="17:18">
      <c r="Q3197" s="129"/>
      <c r="R3197" s="129"/>
    </row>
    <row r="3198" spans="17:18">
      <c r="Q3198" s="129"/>
      <c r="R3198" s="129"/>
    </row>
    <row r="3199" spans="17:18">
      <c r="Q3199" s="129"/>
      <c r="R3199" s="129"/>
    </row>
    <row r="3200" spans="17:18">
      <c r="Q3200" s="129"/>
      <c r="R3200" s="129"/>
    </row>
    <row r="3201" spans="17:18">
      <c r="Q3201" s="129"/>
      <c r="R3201" s="129"/>
    </row>
    <row r="3202" spans="17:18">
      <c r="Q3202" s="129"/>
      <c r="R3202" s="129"/>
    </row>
    <row r="3203" spans="17:18">
      <c r="Q3203" s="129"/>
      <c r="R3203" s="129"/>
    </row>
    <row r="3204" spans="17:18">
      <c r="Q3204" s="129"/>
      <c r="R3204" s="129"/>
    </row>
    <row r="3205" spans="17:18">
      <c r="Q3205" s="129"/>
      <c r="R3205" s="129"/>
    </row>
    <row r="3206" spans="17:18">
      <c r="Q3206" s="129"/>
      <c r="R3206" s="129"/>
    </row>
    <row r="3207" spans="17:18">
      <c r="Q3207" s="129"/>
      <c r="R3207" s="129"/>
    </row>
    <row r="3208" spans="17:18">
      <c r="Q3208" s="129"/>
      <c r="R3208" s="129"/>
    </row>
    <row r="3209" spans="17:18">
      <c r="Q3209" s="129"/>
      <c r="R3209" s="129"/>
    </row>
    <row r="3210" spans="17:18">
      <c r="Q3210" s="129"/>
      <c r="R3210" s="129"/>
    </row>
    <row r="3211" spans="17:18">
      <c r="Q3211" s="129"/>
      <c r="R3211" s="129"/>
    </row>
    <row r="3212" spans="17:18">
      <c r="Q3212" s="129"/>
      <c r="R3212" s="129"/>
    </row>
    <row r="3213" spans="17:18">
      <c r="Q3213" s="129"/>
      <c r="R3213" s="129"/>
    </row>
    <row r="3214" spans="17:18">
      <c r="Q3214" s="129"/>
      <c r="R3214" s="129"/>
    </row>
    <row r="3215" spans="17:18">
      <c r="Q3215" s="129"/>
      <c r="R3215" s="129"/>
    </row>
    <row r="3216" spans="17:18">
      <c r="Q3216" s="129"/>
      <c r="R3216" s="129"/>
    </row>
    <row r="3217" spans="17:18">
      <c r="Q3217" s="129"/>
      <c r="R3217" s="129"/>
    </row>
    <row r="3218" spans="17:18">
      <c r="Q3218" s="129"/>
      <c r="R3218" s="129"/>
    </row>
    <row r="3219" spans="17:18">
      <c r="Q3219" s="129"/>
      <c r="R3219" s="129"/>
    </row>
    <row r="3220" spans="17:18">
      <c r="Q3220" s="129"/>
      <c r="R3220" s="129"/>
    </row>
    <row r="3221" spans="17:18">
      <c r="Q3221" s="129"/>
      <c r="R3221" s="129"/>
    </row>
    <row r="3222" spans="17:18">
      <c r="Q3222" s="129"/>
      <c r="R3222" s="129"/>
    </row>
    <row r="3223" spans="17:18">
      <c r="Q3223" s="129"/>
      <c r="R3223" s="129"/>
    </row>
    <row r="3224" spans="17:18">
      <c r="Q3224" s="129"/>
      <c r="R3224" s="129"/>
    </row>
    <row r="3225" spans="17:18">
      <c r="Q3225" s="129"/>
      <c r="R3225" s="129"/>
    </row>
    <row r="3226" spans="17:18">
      <c r="Q3226" s="129"/>
      <c r="R3226" s="129"/>
    </row>
    <row r="3227" spans="17:18">
      <c r="Q3227" s="129"/>
      <c r="R3227" s="129"/>
    </row>
    <row r="3228" spans="17:18">
      <c r="Q3228" s="129"/>
      <c r="R3228" s="129"/>
    </row>
    <row r="3229" spans="17:18">
      <c r="Q3229" s="129"/>
      <c r="R3229" s="129"/>
    </row>
    <row r="3230" spans="17:18">
      <c r="Q3230" s="129"/>
      <c r="R3230" s="129"/>
    </row>
    <row r="3231" spans="17:18">
      <c r="Q3231" s="129"/>
      <c r="R3231" s="129"/>
    </row>
    <row r="3232" spans="17:18">
      <c r="Q3232" s="129"/>
      <c r="R3232" s="129"/>
    </row>
    <row r="3233" spans="17:18">
      <c r="Q3233" s="129"/>
      <c r="R3233" s="129"/>
    </row>
    <row r="3234" spans="17:18">
      <c r="Q3234" s="129"/>
      <c r="R3234" s="129"/>
    </row>
    <row r="3235" spans="17:18">
      <c r="Q3235" s="129"/>
      <c r="R3235" s="129"/>
    </row>
    <row r="3236" spans="17:18">
      <c r="Q3236" s="129"/>
      <c r="R3236" s="129"/>
    </row>
    <row r="3237" spans="17:18">
      <c r="Q3237" s="129"/>
      <c r="R3237" s="129"/>
    </row>
    <row r="3238" spans="17:18">
      <c r="Q3238" s="129"/>
      <c r="R3238" s="129"/>
    </row>
    <row r="3239" spans="17:18">
      <c r="Q3239" s="129"/>
      <c r="R3239" s="129"/>
    </row>
    <row r="3240" spans="17:18">
      <c r="Q3240" s="129"/>
      <c r="R3240" s="129"/>
    </row>
    <row r="3241" spans="17:18">
      <c r="Q3241" s="129"/>
      <c r="R3241" s="129"/>
    </row>
    <row r="3242" spans="17:18">
      <c r="Q3242" s="129"/>
      <c r="R3242" s="129"/>
    </row>
    <row r="3243" spans="17:18">
      <c r="Q3243" s="129"/>
      <c r="R3243" s="129"/>
    </row>
    <row r="3244" spans="17:18">
      <c r="Q3244" s="129"/>
      <c r="R3244" s="129"/>
    </row>
    <row r="3245" spans="17:18">
      <c r="Q3245" s="129"/>
      <c r="R3245" s="129"/>
    </row>
    <row r="3246" spans="17:18">
      <c r="Q3246" s="129"/>
      <c r="R3246" s="129"/>
    </row>
    <row r="3247" spans="17:18">
      <c r="Q3247" s="129"/>
      <c r="R3247" s="129"/>
    </row>
    <row r="3248" spans="17:18">
      <c r="Q3248" s="129"/>
      <c r="R3248" s="129"/>
    </row>
    <row r="3249" spans="17:18">
      <c r="Q3249" s="129"/>
      <c r="R3249" s="129"/>
    </row>
    <row r="3250" spans="17:18">
      <c r="Q3250" s="129"/>
      <c r="R3250" s="129"/>
    </row>
    <row r="3251" spans="17:18">
      <c r="Q3251" s="129"/>
      <c r="R3251" s="129"/>
    </row>
    <row r="3252" spans="17:18">
      <c r="Q3252" s="129"/>
      <c r="R3252" s="129"/>
    </row>
    <row r="3253" spans="17:18">
      <c r="Q3253" s="129"/>
      <c r="R3253" s="129"/>
    </row>
    <row r="3254" spans="17:18">
      <c r="Q3254" s="129"/>
      <c r="R3254" s="129"/>
    </row>
    <row r="3255" spans="17:18">
      <c r="Q3255" s="129"/>
      <c r="R3255" s="129"/>
    </row>
    <row r="3256" spans="17:18">
      <c r="Q3256" s="129"/>
      <c r="R3256" s="129"/>
    </row>
    <row r="3257" spans="17:18">
      <c r="Q3257" s="129"/>
      <c r="R3257" s="129"/>
    </row>
    <row r="3258" spans="17:18">
      <c r="Q3258" s="129"/>
      <c r="R3258" s="129"/>
    </row>
    <row r="3259" spans="17:18">
      <c r="Q3259" s="129"/>
      <c r="R3259" s="129"/>
    </row>
    <row r="3260" spans="17:18">
      <c r="Q3260" s="129"/>
      <c r="R3260" s="129"/>
    </row>
    <row r="3261" spans="17:18">
      <c r="Q3261" s="129"/>
      <c r="R3261" s="129"/>
    </row>
    <row r="3262" spans="17:18">
      <c r="Q3262" s="129"/>
      <c r="R3262" s="129"/>
    </row>
    <row r="3263" spans="17:18">
      <c r="Q3263" s="129"/>
      <c r="R3263" s="129"/>
    </row>
    <row r="3264" spans="17:18">
      <c r="Q3264" s="129"/>
      <c r="R3264" s="129"/>
    </row>
    <row r="3265" spans="17:18">
      <c r="Q3265" s="129"/>
      <c r="R3265" s="129"/>
    </row>
    <row r="3266" spans="17:18">
      <c r="Q3266" s="129"/>
      <c r="R3266" s="129"/>
    </row>
    <row r="3267" spans="17:18">
      <c r="Q3267" s="129"/>
      <c r="R3267" s="129"/>
    </row>
    <row r="3268" spans="17:18">
      <c r="Q3268" s="129"/>
      <c r="R3268" s="129"/>
    </row>
    <row r="3269" spans="17:18">
      <c r="Q3269" s="129"/>
      <c r="R3269" s="129"/>
    </row>
    <row r="3270" spans="17:18">
      <c r="Q3270" s="129"/>
      <c r="R3270" s="129"/>
    </row>
    <row r="3271" spans="17:18">
      <c r="Q3271" s="129"/>
      <c r="R3271" s="129"/>
    </row>
    <row r="3272" spans="17:18">
      <c r="Q3272" s="129"/>
      <c r="R3272" s="129"/>
    </row>
    <row r="3273" spans="17:18">
      <c r="Q3273" s="129"/>
      <c r="R3273" s="129"/>
    </row>
    <row r="3274" spans="17:18">
      <c r="Q3274" s="129"/>
      <c r="R3274" s="129"/>
    </row>
    <row r="3275" spans="17:18">
      <c r="Q3275" s="129"/>
      <c r="R3275" s="129"/>
    </row>
    <row r="3276" spans="17:18">
      <c r="Q3276" s="129"/>
      <c r="R3276" s="129"/>
    </row>
    <row r="3277" spans="17:18">
      <c r="Q3277" s="129"/>
      <c r="R3277" s="129"/>
    </row>
    <row r="3278" spans="17:18">
      <c r="Q3278" s="129"/>
      <c r="R3278" s="129"/>
    </row>
    <row r="3279" spans="17:18">
      <c r="Q3279" s="129"/>
      <c r="R3279" s="129"/>
    </row>
    <row r="3280" spans="17:18">
      <c r="Q3280" s="129"/>
      <c r="R3280" s="129"/>
    </row>
    <row r="3281" spans="17:18">
      <c r="Q3281" s="129"/>
      <c r="R3281" s="129"/>
    </row>
    <row r="3282" spans="17:18">
      <c r="Q3282" s="129"/>
      <c r="R3282" s="129"/>
    </row>
    <row r="3283" spans="17:18">
      <c r="Q3283" s="129"/>
      <c r="R3283" s="129"/>
    </row>
    <row r="3284" spans="17:18">
      <c r="Q3284" s="129"/>
      <c r="R3284" s="129"/>
    </row>
    <row r="3285" spans="17:18">
      <c r="Q3285" s="129"/>
      <c r="R3285" s="129"/>
    </row>
    <row r="3286" spans="17:18">
      <c r="Q3286" s="129"/>
      <c r="R3286" s="129"/>
    </row>
    <row r="3287" spans="17:18">
      <c r="Q3287" s="129"/>
      <c r="R3287" s="129"/>
    </row>
    <row r="3288" spans="17:18">
      <c r="Q3288" s="129"/>
      <c r="R3288" s="129"/>
    </row>
    <row r="3289" spans="17:18">
      <c r="Q3289" s="129"/>
      <c r="R3289" s="129"/>
    </row>
    <row r="3290" spans="17:18">
      <c r="Q3290" s="129"/>
      <c r="R3290" s="129"/>
    </row>
    <row r="3291" spans="17:18">
      <c r="Q3291" s="129"/>
      <c r="R3291" s="129"/>
    </row>
    <row r="3292" spans="17:18">
      <c r="Q3292" s="129"/>
      <c r="R3292" s="129"/>
    </row>
    <row r="3293" spans="17:18">
      <c r="Q3293" s="129"/>
      <c r="R3293" s="129"/>
    </row>
    <row r="3294" spans="17:18">
      <c r="Q3294" s="129"/>
      <c r="R3294" s="129"/>
    </row>
    <row r="3295" spans="17:18">
      <c r="Q3295" s="129"/>
      <c r="R3295" s="129"/>
    </row>
    <row r="3296" spans="17:18">
      <c r="Q3296" s="129"/>
      <c r="R3296" s="129"/>
    </row>
    <row r="3297" spans="17:18">
      <c r="Q3297" s="129"/>
      <c r="R3297" s="129"/>
    </row>
    <row r="3298" spans="17:18">
      <c r="Q3298" s="129"/>
      <c r="R3298" s="129"/>
    </row>
    <row r="3299" spans="17:18">
      <c r="Q3299" s="129"/>
      <c r="R3299" s="129"/>
    </row>
    <row r="3300" spans="17:18">
      <c r="Q3300" s="129"/>
      <c r="R3300" s="129"/>
    </row>
    <row r="3301" spans="17:18">
      <c r="Q3301" s="129"/>
      <c r="R3301" s="129"/>
    </row>
    <row r="3302" spans="17:18">
      <c r="Q3302" s="129"/>
      <c r="R3302" s="129"/>
    </row>
    <row r="3303" spans="17:18">
      <c r="Q3303" s="129"/>
      <c r="R3303" s="129"/>
    </row>
    <row r="3304" spans="17:18">
      <c r="Q3304" s="129"/>
      <c r="R3304" s="129"/>
    </row>
    <row r="3305" spans="17:18">
      <c r="Q3305" s="129"/>
      <c r="R3305" s="129"/>
    </row>
    <row r="3306" spans="17:18">
      <c r="Q3306" s="129"/>
      <c r="R3306" s="129"/>
    </row>
    <row r="3307" spans="17:18">
      <c r="Q3307" s="129"/>
      <c r="R3307" s="129"/>
    </row>
    <row r="3308" spans="17:18">
      <c r="Q3308" s="129"/>
      <c r="R3308" s="129"/>
    </row>
    <row r="3309" spans="17:18">
      <c r="Q3309" s="129"/>
      <c r="R3309" s="129"/>
    </row>
    <row r="3310" spans="17:18">
      <c r="Q3310" s="129"/>
      <c r="R3310" s="129"/>
    </row>
    <row r="3311" spans="17:18">
      <c r="Q3311" s="129"/>
      <c r="R3311" s="129"/>
    </row>
    <row r="3312" spans="17:18">
      <c r="Q3312" s="129"/>
      <c r="R3312" s="129"/>
    </row>
    <row r="3313" spans="17:18">
      <c r="Q3313" s="129"/>
      <c r="R3313" s="129"/>
    </row>
    <row r="3314" spans="17:18">
      <c r="Q3314" s="129"/>
      <c r="R3314" s="129"/>
    </row>
    <row r="3315" spans="17:18">
      <c r="Q3315" s="129"/>
      <c r="R3315" s="129"/>
    </row>
    <row r="3316" spans="17:18">
      <c r="Q3316" s="129"/>
      <c r="R3316" s="129"/>
    </row>
    <row r="3317" spans="17:18">
      <c r="Q3317" s="129"/>
      <c r="R3317" s="129"/>
    </row>
    <row r="3318" spans="17:18">
      <c r="Q3318" s="129"/>
      <c r="R3318" s="129"/>
    </row>
    <row r="3319" spans="17:18">
      <c r="Q3319" s="129"/>
      <c r="R3319" s="129"/>
    </row>
    <row r="3320" spans="17:18">
      <c r="Q3320" s="129"/>
      <c r="R3320" s="129"/>
    </row>
    <row r="3321" spans="17:18">
      <c r="Q3321" s="129"/>
      <c r="R3321" s="129"/>
    </row>
    <row r="3322" spans="17:18">
      <c r="Q3322" s="129"/>
      <c r="R3322" s="129"/>
    </row>
    <row r="3323" spans="17:18">
      <c r="Q3323" s="129"/>
      <c r="R3323" s="129"/>
    </row>
    <row r="3324" spans="17:18">
      <c r="Q3324" s="129"/>
      <c r="R3324" s="129"/>
    </row>
    <row r="3325" spans="17:18">
      <c r="Q3325" s="129"/>
      <c r="R3325" s="129"/>
    </row>
    <row r="3326" spans="17:18">
      <c r="Q3326" s="129"/>
      <c r="R3326" s="129"/>
    </row>
    <row r="3327" spans="17:18">
      <c r="Q3327" s="129"/>
      <c r="R3327" s="129"/>
    </row>
    <row r="3328" spans="17:18">
      <c r="Q3328" s="129"/>
      <c r="R3328" s="129"/>
    </row>
    <row r="3329" spans="17:18">
      <c r="Q3329" s="129"/>
      <c r="R3329" s="129"/>
    </row>
    <row r="3330" spans="17:18">
      <c r="Q3330" s="129"/>
      <c r="R3330" s="129"/>
    </row>
    <row r="3331" spans="17:18">
      <c r="Q3331" s="129"/>
      <c r="R3331" s="129"/>
    </row>
    <row r="3332" spans="17:18">
      <c r="Q3332" s="129"/>
      <c r="R3332" s="129"/>
    </row>
    <row r="3333" spans="17:18">
      <c r="Q3333" s="129"/>
      <c r="R3333" s="129"/>
    </row>
    <row r="3334" spans="17:18">
      <c r="Q3334" s="129"/>
      <c r="R3334" s="129"/>
    </row>
    <row r="3335" spans="17:18">
      <c r="Q3335" s="129"/>
      <c r="R3335" s="129"/>
    </row>
    <row r="3336" spans="17:18">
      <c r="Q3336" s="129"/>
      <c r="R3336" s="129"/>
    </row>
    <row r="3337" spans="17:18">
      <c r="Q3337" s="129"/>
      <c r="R3337" s="129"/>
    </row>
    <row r="3338" spans="17:18">
      <c r="Q3338" s="129"/>
      <c r="R3338" s="129"/>
    </row>
    <row r="3339" spans="17:18">
      <c r="Q3339" s="129"/>
      <c r="R3339" s="129"/>
    </row>
    <row r="3340" spans="17:18">
      <c r="Q3340" s="129"/>
      <c r="R3340" s="129"/>
    </row>
    <row r="3341" spans="17:18">
      <c r="Q3341" s="129"/>
      <c r="R3341" s="129"/>
    </row>
    <row r="3342" spans="17:18">
      <c r="Q3342" s="129"/>
      <c r="R3342" s="129"/>
    </row>
    <row r="3343" spans="17:18">
      <c r="Q3343" s="129"/>
      <c r="R3343" s="129"/>
    </row>
    <row r="3344" spans="17:18">
      <c r="Q3344" s="129"/>
      <c r="R3344" s="129"/>
    </row>
    <row r="3345" spans="17:18">
      <c r="Q3345" s="129"/>
      <c r="R3345" s="129"/>
    </row>
    <row r="3346" spans="17:18">
      <c r="Q3346" s="129"/>
      <c r="R3346" s="129"/>
    </row>
    <row r="3347" spans="17:18">
      <c r="Q3347" s="129"/>
      <c r="R3347" s="129"/>
    </row>
    <row r="3348" spans="17:18">
      <c r="Q3348" s="129"/>
      <c r="R3348" s="129"/>
    </row>
    <row r="3349" spans="17:18">
      <c r="Q3349" s="129"/>
      <c r="R3349" s="129"/>
    </row>
    <row r="3350" spans="17:18">
      <c r="Q3350" s="129"/>
      <c r="R3350" s="129"/>
    </row>
    <row r="3351" spans="17:18">
      <c r="Q3351" s="129"/>
      <c r="R3351" s="129"/>
    </row>
    <row r="3352" spans="17:18">
      <c r="Q3352" s="129"/>
      <c r="R3352" s="129"/>
    </row>
    <row r="3353" spans="17:18">
      <c r="Q3353" s="129"/>
      <c r="R3353" s="129"/>
    </row>
    <row r="3354" spans="17:18">
      <c r="Q3354" s="129"/>
      <c r="R3354" s="129"/>
    </row>
    <row r="3355" spans="17:18">
      <c r="Q3355" s="129"/>
      <c r="R3355" s="129"/>
    </row>
    <row r="3356" spans="17:18">
      <c r="Q3356" s="129"/>
      <c r="R3356" s="129"/>
    </row>
    <row r="3357" spans="17:18">
      <c r="Q3357" s="129"/>
      <c r="R3357" s="129"/>
    </row>
    <row r="3358" spans="17:18">
      <c r="Q3358" s="129"/>
      <c r="R3358" s="129"/>
    </row>
    <row r="3359" spans="17:18">
      <c r="Q3359" s="129"/>
      <c r="R3359" s="129"/>
    </row>
    <row r="3360" spans="17:18">
      <c r="Q3360" s="129"/>
      <c r="R3360" s="129"/>
    </row>
    <row r="3361" spans="17:18">
      <c r="Q3361" s="129"/>
      <c r="R3361" s="129"/>
    </row>
    <row r="3362" spans="17:18">
      <c r="Q3362" s="129"/>
      <c r="R3362" s="129"/>
    </row>
    <row r="3363" spans="17:18">
      <c r="Q3363" s="129"/>
      <c r="R3363" s="129"/>
    </row>
    <row r="3364" spans="17:18">
      <c r="Q3364" s="129"/>
      <c r="R3364" s="129"/>
    </row>
    <row r="3365" spans="17:18">
      <c r="Q3365" s="129"/>
      <c r="R3365" s="129"/>
    </row>
    <row r="3366" spans="17:18">
      <c r="Q3366" s="129"/>
      <c r="R3366" s="129"/>
    </row>
    <row r="3367" spans="17:18">
      <c r="Q3367" s="129"/>
      <c r="R3367" s="129"/>
    </row>
    <row r="3368" spans="17:18">
      <c r="Q3368" s="129"/>
      <c r="R3368" s="129"/>
    </row>
    <row r="3369" spans="17:18">
      <c r="Q3369" s="129"/>
      <c r="R3369" s="129"/>
    </row>
    <row r="3370" spans="17:18">
      <c r="Q3370" s="129"/>
      <c r="R3370" s="129"/>
    </row>
    <row r="3371" spans="17:18">
      <c r="Q3371" s="129"/>
      <c r="R3371" s="129"/>
    </row>
    <row r="3372" spans="17:18">
      <c r="Q3372" s="129"/>
      <c r="R3372" s="129"/>
    </row>
    <row r="3373" spans="17:18">
      <c r="Q3373" s="129"/>
      <c r="R3373" s="129"/>
    </row>
    <row r="3374" spans="17:18">
      <c r="Q3374" s="129"/>
      <c r="R3374" s="129"/>
    </row>
    <row r="3375" spans="17:18">
      <c r="Q3375" s="129"/>
      <c r="R3375" s="129"/>
    </row>
    <row r="3376" spans="17:18">
      <c r="Q3376" s="129"/>
      <c r="R3376" s="129"/>
    </row>
    <row r="3377" spans="17:18">
      <c r="Q3377" s="129"/>
      <c r="R3377" s="129"/>
    </row>
    <row r="3378" spans="17:18">
      <c r="Q3378" s="129"/>
      <c r="R3378" s="129"/>
    </row>
    <row r="3379" spans="17:18">
      <c r="Q3379" s="129"/>
      <c r="R3379" s="129"/>
    </row>
    <row r="3380" spans="17:18">
      <c r="Q3380" s="129"/>
      <c r="R3380" s="129"/>
    </row>
    <row r="3381" spans="17:18">
      <c r="Q3381" s="129"/>
      <c r="R3381" s="129"/>
    </row>
    <row r="3382" spans="17:18">
      <c r="Q3382" s="129"/>
      <c r="R3382" s="129"/>
    </row>
    <row r="3383" spans="17:18">
      <c r="Q3383" s="129"/>
      <c r="R3383" s="129"/>
    </row>
    <row r="3384" spans="17:18">
      <c r="Q3384" s="129"/>
      <c r="R3384" s="129"/>
    </row>
    <row r="3385" spans="17:18">
      <c r="Q3385" s="129"/>
      <c r="R3385" s="129"/>
    </row>
    <row r="3386" spans="17:18">
      <c r="Q3386" s="129"/>
      <c r="R3386" s="129"/>
    </row>
    <row r="3387" spans="17:18">
      <c r="Q3387" s="129"/>
      <c r="R3387" s="129"/>
    </row>
    <row r="3388" spans="17:18">
      <c r="Q3388" s="129"/>
      <c r="R3388" s="129"/>
    </row>
    <row r="3389" spans="17:18">
      <c r="Q3389" s="129"/>
      <c r="R3389" s="129"/>
    </row>
    <row r="3390" spans="17:18">
      <c r="Q3390" s="129"/>
      <c r="R3390" s="129"/>
    </row>
    <row r="3391" spans="17:18">
      <c r="Q3391" s="129"/>
      <c r="R3391" s="129"/>
    </row>
    <row r="3392" spans="17:18">
      <c r="Q3392" s="129"/>
      <c r="R3392" s="129"/>
    </row>
    <row r="3393" spans="17:18">
      <c r="Q3393" s="129"/>
      <c r="R3393" s="129"/>
    </row>
    <row r="3394" spans="17:18">
      <c r="Q3394" s="129"/>
      <c r="R3394" s="129"/>
    </row>
    <row r="3395" spans="17:18">
      <c r="Q3395" s="129"/>
      <c r="R3395" s="129"/>
    </row>
    <row r="3396" spans="17:18">
      <c r="Q3396" s="129"/>
      <c r="R3396" s="129"/>
    </row>
    <row r="3397" spans="17:18">
      <c r="Q3397" s="129"/>
      <c r="R3397" s="129"/>
    </row>
    <row r="3398" spans="17:18">
      <c r="Q3398" s="129"/>
      <c r="R3398" s="129"/>
    </row>
    <row r="3399" spans="17:18">
      <c r="Q3399" s="129"/>
      <c r="R3399" s="129"/>
    </row>
    <row r="3400" spans="17:18">
      <c r="Q3400" s="129"/>
      <c r="R3400" s="129"/>
    </row>
    <row r="3401" spans="17:18">
      <c r="Q3401" s="129"/>
      <c r="R3401" s="129"/>
    </row>
    <row r="3402" spans="17:18">
      <c r="Q3402" s="129"/>
      <c r="R3402" s="129"/>
    </row>
    <row r="3403" spans="17:18">
      <c r="Q3403" s="129"/>
      <c r="R3403" s="129"/>
    </row>
    <row r="3404" spans="17:18">
      <c r="Q3404" s="129"/>
      <c r="R3404" s="129"/>
    </row>
    <row r="3405" spans="17:18">
      <c r="Q3405" s="129"/>
      <c r="R3405" s="129"/>
    </row>
    <row r="3406" spans="17:18">
      <c r="Q3406" s="129"/>
      <c r="R3406" s="129"/>
    </row>
    <row r="3407" spans="17:18">
      <c r="Q3407" s="129"/>
      <c r="R3407" s="129"/>
    </row>
    <row r="3408" spans="17:18">
      <c r="Q3408" s="129"/>
      <c r="R3408" s="129"/>
    </row>
    <row r="3409" spans="17:18">
      <c r="Q3409" s="129"/>
      <c r="R3409" s="129"/>
    </row>
    <row r="3410" spans="17:18">
      <c r="Q3410" s="129"/>
      <c r="R3410" s="129"/>
    </row>
    <row r="3411" spans="17:18">
      <c r="Q3411" s="129"/>
      <c r="R3411" s="129"/>
    </row>
    <row r="3412" spans="17:18">
      <c r="Q3412" s="129"/>
      <c r="R3412" s="129"/>
    </row>
    <row r="3413" spans="17:18">
      <c r="Q3413" s="129"/>
      <c r="R3413" s="129"/>
    </row>
    <row r="3414" spans="17:18">
      <c r="Q3414" s="129"/>
      <c r="R3414" s="129"/>
    </row>
    <row r="3415" spans="17:18">
      <c r="Q3415" s="129"/>
      <c r="R3415" s="129"/>
    </row>
    <row r="3416" spans="17:18">
      <c r="Q3416" s="129"/>
      <c r="R3416" s="129"/>
    </row>
    <row r="3417" spans="17:18">
      <c r="Q3417" s="129"/>
      <c r="R3417" s="129"/>
    </row>
    <row r="3418" spans="17:18">
      <c r="Q3418" s="129"/>
      <c r="R3418" s="129"/>
    </row>
    <row r="3419" spans="17:18">
      <c r="Q3419" s="129"/>
      <c r="R3419" s="129"/>
    </row>
    <row r="3420" spans="17:18">
      <c r="Q3420" s="129"/>
      <c r="R3420" s="129"/>
    </row>
    <row r="3421" spans="17:18">
      <c r="Q3421" s="129"/>
      <c r="R3421" s="129"/>
    </row>
    <row r="3422" spans="17:18">
      <c r="Q3422" s="129"/>
      <c r="R3422" s="129"/>
    </row>
    <row r="3423" spans="17:18">
      <c r="Q3423" s="129"/>
      <c r="R3423" s="129"/>
    </row>
    <row r="3424" spans="17:18">
      <c r="Q3424" s="129"/>
      <c r="R3424" s="129"/>
    </row>
    <row r="3425" spans="17:18">
      <c r="Q3425" s="129"/>
      <c r="R3425" s="129"/>
    </row>
    <row r="3426" spans="17:18">
      <c r="Q3426" s="129"/>
      <c r="R3426" s="129"/>
    </row>
    <row r="3427" spans="17:18">
      <c r="Q3427" s="129"/>
      <c r="R3427" s="129"/>
    </row>
    <row r="3428" spans="17:18">
      <c r="Q3428" s="129"/>
      <c r="R3428" s="129"/>
    </row>
    <row r="3429" spans="17:18">
      <c r="Q3429" s="129"/>
      <c r="R3429" s="129"/>
    </row>
    <row r="3430" spans="17:18">
      <c r="Q3430" s="129"/>
      <c r="R3430" s="129"/>
    </row>
    <row r="3431" spans="17:18">
      <c r="Q3431" s="129"/>
      <c r="R3431" s="129"/>
    </row>
    <row r="3432" spans="17:18">
      <c r="Q3432" s="129"/>
      <c r="R3432" s="129"/>
    </row>
    <row r="3433" spans="17:18">
      <c r="Q3433" s="129"/>
      <c r="R3433" s="129"/>
    </row>
    <row r="3434" spans="17:18">
      <c r="Q3434" s="129"/>
      <c r="R3434" s="129"/>
    </row>
    <row r="3435" spans="17:18">
      <c r="Q3435" s="129"/>
      <c r="R3435" s="129"/>
    </row>
    <row r="3436" spans="17:18">
      <c r="Q3436" s="129"/>
      <c r="R3436" s="129"/>
    </row>
    <row r="3437" spans="17:18">
      <c r="Q3437" s="129"/>
      <c r="R3437" s="129"/>
    </row>
    <row r="3438" spans="17:18">
      <c r="Q3438" s="129"/>
      <c r="R3438" s="129"/>
    </row>
    <row r="3439" spans="17:18">
      <c r="Q3439" s="129"/>
      <c r="R3439" s="129"/>
    </row>
    <row r="3440" spans="17:18">
      <c r="Q3440" s="129"/>
      <c r="R3440" s="129"/>
    </row>
    <row r="3441" spans="17:18">
      <c r="Q3441" s="129"/>
      <c r="R3441" s="129"/>
    </row>
    <row r="3442" spans="17:18">
      <c r="Q3442" s="129"/>
      <c r="R3442" s="129"/>
    </row>
    <row r="3443" spans="17:18">
      <c r="Q3443" s="129"/>
      <c r="R3443" s="129"/>
    </row>
    <row r="3444" spans="17:18">
      <c r="Q3444" s="129"/>
      <c r="R3444" s="129"/>
    </row>
    <row r="3445" spans="17:18">
      <c r="Q3445" s="129"/>
      <c r="R3445" s="129"/>
    </row>
    <row r="3446" spans="17:18">
      <c r="Q3446" s="129"/>
      <c r="R3446" s="129"/>
    </row>
    <row r="3447" spans="17:18">
      <c r="Q3447" s="129"/>
      <c r="R3447" s="129"/>
    </row>
    <row r="3448" spans="17:18">
      <c r="Q3448" s="129"/>
      <c r="R3448" s="129"/>
    </row>
    <row r="3449" spans="17:18">
      <c r="Q3449" s="129"/>
      <c r="R3449" s="129"/>
    </row>
    <row r="3450" spans="17:18">
      <c r="Q3450" s="129"/>
      <c r="R3450" s="129"/>
    </row>
    <row r="3451" spans="17:18">
      <c r="Q3451" s="129"/>
      <c r="R3451" s="129"/>
    </row>
    <row r="3452" spans="17:18">
      <c r="Q3452" s="129"/>
      <c r="R3452" s="129"/>
    </row>
    <row r="3453" spans="17:18">
      <c r="Q3453" s="129"/>
      <c r="R3453" s="129"/>
    </row>
    <row r="3454" spans="17:18">
      <c r="Q3454" s="129"/>
      <c r="R3454" s="129"/>
    </row>
    <row r="3455" spans="17:18">
      <c r="Q3455" s="129"/>
      <c r="R3455" s="129"/>
    </row>
    <row r="3456" spans="17:18">
      <c r="Q3456" s="129"/>
      <c r="R3456" s="129"/>
    </row>
    <row r="3457" spans="17:18">
      <c r="Q3457" s="129"/>
      <c r="R3457" s="129"/>
    </row>
    <row r="3458" spans="17:18">
      <c r="Q3458" s="129"/>
      <c r="R3458" s="129"/>
    </row>
    <row r="3459" spans="17:18">
      <c r="Q3459" s="129"/>
      <c r="R3459" s="129"/>
    </row>
    <row r="3460" spans="17:18">
      <c r="Q3460" s="129"/>
      <c r="R3460" s="129"/>
    </row>
    <row r="3461" spans="17:18">
      <c r="Q3461" s="129"/>
      <c r="R3461" s="129"/>
    </row>
    <row r="3462" spans="17:18">
      <c r="Q3462" s="129"/>
      <c r="R3462" s="129"/>
    </row>
    <row r="3463" spans="17:18">
      <c r="Q3463" s="129"/>
      <c r="R3463" s="129"/>
    </row>
    <row r="3464" spans="17:18">
      <c r="Q3464" s="129"/>
      <c r="R3464" s="129"/>
    </row>
    <row r="3465" spans="17:18">
      <c r="Q3465" s="129"/>
      <c r="R3465" s="129"/>
    </row>
    <row r="3466" spans="17:18">
      <c r="Q3466" s="129"/>
      <c r="R3466" s="129"/>
    </row>
    <row r="3467" spans="17:18">
      <c r="Q3467" s="129"/>
      <c r="R3467" s="129"/>
    </row>
    <row r="3468" spans="17:18">
      <c r="Q3468" s="129"/>
      <c r="R3468" s="129"/>
    </row>
    <row r="3469" spans="17:18">
      <c r="Q3469" s="129"/>
      <c r="R3469" s="129"/>
    </row>
    <row r="3470" spans="17:18">
      <c r="Q3470" s="129"/>
      <c r="R3470" s="129"/>
    </row>
    <row r="3471" spans="17:18">
      <c r="Q3471" s="129"/>
      <c r="R3471" s="129"/>
    </row>
    <row r="3472" spans="17:18">
      <c r="Q3472" s="129"/>
      <c r="R3472" s="129"/>
    </row>
    <row r="3473" spans="17:18">
      <c r="Q3473" s="129"/>
      <c r="R3473" s="129"/>
    </row>
    <row r="3474" spans="17:18">
      <c r="Q3474" s="129"/>
      <c r="R3474" s="129"/>
    </row>
    <row r="3475" spans="17:18">
      <c r="Q3475" s="129"/>
      <c r="R3475" s="129"/>
    </row>
    <row r="3476" spans="17:18">
      <c r="Q3476" s="129"/>
      <c r="R3476" s="129"/>
    </row>
    <row r="3477" spans="17:18">
      <c r="Q3477" s="129"/>
      <c r="R3477" s="129"/>
    </row>
    <row r="3478" spans="17:18">
      <c r="Q3478" s="129"/>
      <c r="R3478" s="129"/>
    </row>
    <row r="3479" spans="17:18">
      <c r="Q3479" s="129"/>
      <c r="R3479" s="129"/>
    </row>
    <row r="3480" spans="17:18">
      <c r="Q3480" s="129"/>
      <c r="R3480" s="129"/>
    </row>
    <row r="3481" spans="17:18">
      <c r="Q3481" s="129"/>
      <c r="R3481" s="129"/>
    </row>
    <row r="3482" spans="17:18">
      <c r="Q3482" s="129"/>
      <c r="R3482" s="129"/>
    </row>
    <row r="3483" spans="17:18">
      <c r="Q3483" s="129"/>
      <c r="R3483" s="129"/>
    </row>
    <row r="3484" spans="17:18">
      <c r="Q3484" s="129"/>
      <c r="R3484" s="129"/>
    </row>
    <row r="3485" spans="17:18">
      <c r="Q3485" s="129"/>
      <c r="R3485" s="129"/>
    </row>
    <row r="3486" spans="17:18">
      <c r="Q3486" s="129"/>
      <c r="R3486" s="129"/>
    </row>
    <row r="3487" spans="17:18">
      <c r="Q3487" s="129"/>
      <c r="R3487" s="129"/>
    </row>
    <row r="3488" spans="17:18">
      <c r="Q3488" s="129"/>
      <c r="R3488" s="129"/>
    </row>
    <row r="3489" spans="17:18">
      <c r="Q3489" s="129"/>
      <c r="R3489" s="129"/>
    </row>
    <row r="3490" spans="17:18">
      <c r="Q3490" s="129"/>
      <c r="R3490" s="129"/>
    </row>
    <row r="3491" spans="17:18">
      <c r="Q3491" s="129"/>
      <c r="R3491" s="129"/>
    </row>
    <row r="3492" spans="17:18">
      <c r="Q3492" s="129"/>
      <c r="R3492" s="129"/>
    </row>
    <row r="3493" spans="17:18">
      <c r="Q3493" s="129"/>
      <c r="R3493" s="129"/>
    </row>
    <row r="3494" spans="17:18">
      <c r="Q3494" s="129"/>
      <c r="R3494" s="129"/>
    </row>
    <row r="3495" spans="17:18">
      <c r="Q3495" s="129"/>
      <c r="R3495" s="129"/>
    </row>
    <row r="3496" spans="17:18">
      <c r="Q3496" s="129"/>
      <c r="R3496" s="129"/>
    </row>
    <row r="3497" spans="17:18">
      <c r="Q3497" s="129"/>
      <c r="R3497" s="129"/>
    </row>
    <row r="3498" spans="17:18">
      <c r="Q3498" s="129"/>
      <c r="R3498" s="129"/>
    </row>
    <row r="3499" spans="17:18">
      <c r="Q3499" s="129"/>
      <c r="R3499" s="129"/>
    </row>
    <row r="3500" spans="17:18">
      <c r="Q3500" s="129"/>
      <c r="R3500" s="129"/>
    </row>
    <row r="3501" spans="17:18">
      <c r="Q3501" s="129"/>
      <c r="R3501" s="129"/>
    </row>
    <row r="3502" spans="17:18">
      <c r="Q3502" s="129"/>
      <c r="R3502" s="129"/>
    </row>
    <row r="3503" spans="17:18">
      <c r="Q3503" s="129"/>
      <c r="R3503" s="129"/>
    </row>
    <row r="3504" spans="17:18">
      <c r="Q3504" s="129"/>
      <c r="R3504" s="129"/>
    </row>
    <row r="3505" spans="17:18">
      <c r="Q3505" s="129"/>
      <c r="R3505" s="129"/>
    </row>
    <row r="3506" spans="17:18">
      <c r="Q3506" s="129"/>
      <c r="R3506" s="129"/>
    </row>
    <row r="3507" spans="17:18">
      <c r="Q3507" s="129"/>
      <c r="R3507" s="129"/>
    </row>
    <row r="3508" spans="17:18">
      <c r="Q3508" s="129"/>
      <c r="R3508" s="129"/>
    </row>
    <row r="3509" spans="17:18">
      <c r="Q3509" s="129"/>
      <c r="R3509" s="129"/>
    </row>
    <row r="3510" spans="17:18">
      <c r="Q3510" s="129"/>
      <c r="R3510" s="129"/>
    </row>
    <row r="3511" spans="17:18">
      <c r="Q3511" s="129"/>
      <c r="R3511" s="129"/>
    </row>
    <row r="3512" spans="17:18">
      <c r="Q3512" s="129"/>
      <c r="R3512" s="129"/>
    </row>
    <row r="3513" spans="17:18">
      <c r="Q3513" s="129"/>
      <c r="R3513" s="129"/>
    </row>
    <row r="3514" spans="17:18">
      <c r="Q3514" s="129"/>
      <c r="R3514" s="129"/>
    </row>
    <row r="3515" spans="17:18">
      <c r="Q3515" s="129"/>
      <c r="R3515" s="129"/>
    </row>
    <row r="3516" spans="17:18">
      <c r="Q3516" s="129"/>
      <c r="R3516" s="129"/>
    </row>
    <row r="3517" spans="17:18">
      <c r="Q3517" s="129"/>
      <c r="R3517" s="129"/>
    </row>
    <row r="3518" spans="17:18">
      <c r="Q3518" s="129"/>
      <c r="R3518" s="129"/>
    </row>
    <row r="3519" spans="17:18">
      <c r="Q3519" s="129"/>
      <c r="R3519" s="129"/>
    </row>
    <row r="3520" spans="17:18">
      <c r="Q3520" s="129"/>
      <c r="R3520" s="129"/>
    </row>
    <row r="3521" spans="17:18">
      <c r="Q3521" s="129"/>
      <c r="R3521" s="129"/>
    </row>
    <row r="3522" spans="17:18">
      <c r="Q3522" s="129"/>
      <c r="R3522" s="129"/>
    </row>
    <row r="3523" spans="17:18">
      <c r="Q3523" s="129"/>
      <c r="R3523" s="129"/>
    </row>
    <row r="3524" spans="17:18">
      <c r="Q3524" s="129"/>
      <c r="R3524" s="129"/>
    </row>
    <row r="3525" spans="17:18">
      <c r="Q3525" s="129"/>
      <c r="R3525" s="129"/>
    </row>
    <row r="3526" spans="17:18">
      <c r="Q3526" s="129"/>
      <c r="R3526" s="129"/>
    </row>
    <row r="3527" spans="17:18">
      <c r="Q3527" s="129"/>
      <c r="R3527" s="129"/>
    </row>
    <row r="3528" spans="17:18">
      <c r="Q3528" s="129"/>
      <c r="R3528" s="129"/>
    </row>
    <row r="3529" spans="17:18">
      <c r="Q3529" s="129"/>
      <c r="R3529" s="129"/>
    </row>
    <row r="3530" spans="17:18">
      <c r="Q3530" s="129"/>
      <c r="R3530" s="129"/>
    </row>
    <row r="3531" spans="17:18">
      <c r="Q3531" s="129"/>
      <c r="R3531" s="129"/>
    </row>
    <row r="3532" spans="17:18">
      <c r="Q3532" s="129"/>
      <c r="R3532" s="129"/>
    </row>
    <row r="3533" spans="17:18">
      <c r="Q3533" s="129"/>
      <c r="R3533" s="129"/>
    </row>
    <row r="3534" spans="17:18">
      <c r="Q3534" s="129"/>
      <c r="R3534" s="129"/>
    </row>
    <row r="3535" spans="17:18">
      <c r="Q3535" s="129"/>
      <c r="R3535" s="129"/>
    </row>
    <row r="3536" spans="17:18">
      <c r="Q3536" s="129"/>
      <c r="R3536" s="129"/>
    </row>
    <row r="3537" spans="17:18">
      <c r="Q3537" s="129"/>
      <c r="R3537" s="129"/>
    </row>
    <row r="3538" spans="17:18">
      <c r="Q3538" s="129"/>
      <c r="R3538" s="129"/>
    </row>
    <row r="3539" spans="17:18">
      <c r="Q3539" s="129"/>
      <c r="R3539" s="129"/>
    </row>
    <row r="3540" spans="17:18">
      <c r="Q3540" s="129"/>
      <c r="R3540" s="129"/>
    </row>
    <row r="3541" spans="17:18">
      <c r="Q3541" s="129"/>
      <c r="R3541" s="129"/>
    </row>
    <row r="3542" spans="17:18">
      <c r="Q3542" s="129"/>
      <c r="R3542" s="129"/>
    </row>
    <row r="3543" spans="17:18">
      <c r="Q3543" s="129"/>
      <c r="R3543" s="129"/>
    </row>
    <row r="3544" spans="17:18">
      <c r="Q3544" s="129"/>
      <c r="R3544" s="129"/>
    </row>
    <row r="3545" spans="17:18">
      <c r="Q3545" s="129"/>
      <c r="R3545" s="129"/>
    </row>
    <row r="3546" spans="17:18">
      <c r="Q3546" s="129"/>
      <c r="R3546" s="129"/>
    </row>
    <row r="3547" spans="17:18">
      <c r="Q3547" s="129"/>
      <c r="R3547" s="129"/>
    </row>
    <row r="3548" spans="17:18">
      <c r="Q3548" s="129"/>
      <c r="R3548" s="129"/>
    </row>
    <row r="3549" spans="17:18">
      <c r="Q3549" s="129"/>
      <c r="R3549" s="129"/>
    </row>
    <row r="3550" spans="17:18">
      <c r="Q3550" s="129"/>
      <c r="R3550" s="129"/>
    </row>
    <row r="3551" spans="17:18">
      <c r="Q3551" s="129"/>
      <c r="R3551" s="129"/>
    </row>
    <row r="3552" spans="17:18">
      <c r="Q3552" s="129"/>
      <c r="R3552" s="129"/>
    </row>
    <row r="3553" spans="17:18">
      <c r="Q3553" s="129"/>
      <c r="R3553" s="129"/>
    </row>
    <row r="3554" spans="17:18">
      <c r="Q3554" s="129"/>
      <c r="R3554" s="129"/>
    </row>
    <row r="3555" spans="17:18">
      <c r="Q3555" s="129"/>
      <c r="R3555" s="129"/>
    </row>
    <row r="3556" spans="17:18">
      <c r="Q3556" s="129"/>
      <c r="R3556" s="129"/>
    </row>
    <row r="3557" spans="17:18">
      <c r="Q3557" s="129"/>
      <c r="R3557" s="129"/>
    </row>
    <row r="3558" spans="17:18">
      <c r="Q3558" s="129"/>
      <c r="R3558" s="129"/>
    </row>
    <row r="3559" spans="17:18">
      <c r="Q3559" s="129"/>
      <c r="R3559" s="129"/>
    </row>
    <row r="3560" spans="17:18">
      <c r="Q3560" s="129"/>
      <c r="R3560" s="129"/>
    </row>
    <row r="3561" spans="17:18">
      <c r="Q3561" s="129"/>
      <c r="R3561" s="129"/>
    </row>
    <row r="3562" spans="17:18">
      <c r="Q3562" s="129"/>
      <c r="R3562" s="129"/>
    </row>
    <row r="3563" spans="17:18">
      <c r="Q3563" s="129"/>
      <c r="R3563" s="129"/>
    </row>
    <row r="3564" spans="17:18">
      <c r="Q3564" s="129"/>
      <c r="R3564" s="129"/>
    </row>
    <row r="3565" spans="17:18">
      <c r="Q3565" s="129"/>
      <c r="R3565" s="129"/>
    </row>
    <row r="3566" spans="17:18">
      <c r="Q3566" s="129"/>
      <c r="R3566" s="129"/>
    </row>
    <row r="3567" spans="17:18">
      <c r="Q3567" s="129"/>
      <c r="R3567" s="129"/>
    </row>
    <row r="3568" spans="17:18">
      <c r="Q3568" s="129"/>
      <c r="R3568" s="129"/>
    </row>
    <row r="3569" spans="17:18">
      <c r="Q3569" s="129"/>
      <c r="R3569" s="129"/>
    </row>
    <row r="3570" spans="17:18">
      <c r="Q3570" s="129"/>
      <c r="R3570" s="129"/>
    </row>
    <row r="3571" spans="17:18">
      <c r="Q3571" s="129"/>
      <c r="R3571" s="129"/>
    </row>
    <row r="3572" spans="17:18">
      <c r="Q3572" s="129"/>
      <c r="R3572" s="129"/>
    </row>
    <row r="3573" spans="17:18">
      <c r="Q3573" s="129"/>
      <c r="R3573" s="129"/>
    </row>
    <row r="3574" spans="17:18">
      <c r="Q3574" s="129"/>
      <c r="R3574" s="129"/>
    </row>
    <row r="3575" spans="17:18">
      <c r="Q3575" s="129"/>
      <c r="R3575" s="129"/>
    </row>
    <row r="3576" spans="17:18">
      <c r="Q3576" s="129"/>
      <c r="R3576" s="129"/>
    </row>
    <row r="3577" spans="17:18">
      <c r="Q3577" s="129"/>
      <c r="R3577" s="129"/>
    </row>
    <row r="3578" spans="17:18">
      <c r="Q3578" s="129"/>
      <c r="R3578" s="129"/>
    </row>
    <row r="3579" spans="17:18">
      <c r="Q3579" s="129"/>
      <c r="R3579" s="129"/>
    </row>
    <row r="3580" spans="17:18">
      <c r="Q3580" s="129"/>
      <c r="R3580" s="129"/>
    </row>
    <row r="3581" spans="17:18">
      <c r="Q3581" s="129"/>
      <c r="R3581" s="129"/>
    </row>
    <row r="3582" spans="17:18">
      <c r="Q3582" s="129"/>
      <c r="R3582" s="129"/>
    </row>
    <row r="3583" spans="17:18">
      <c r="Q3583" s="129"/>
      <c r="R3583" s="129"/>
    </row>
    <row r="3584" spans="17:18">
      <c r="Q3584" s="129"/>
      <c r="R3584" s="129"/>
    </row>
    <row r="3585" spans="17:18">
      <c r="Q3585" s="129"/>
      <c r="R3585" s="129"/>
    </row>
    <row r="3586" spans="17:18">
      <c r="Q3586" s="129"/>
      <c r="R3586" s="129"/>
    </row>
    <row r="3587" spans="17:18">
      <c r="Q3587" s="129"/>
      <c r="R3587" s="129"/>
    </row>
    <row r="3588" spans="17:18">
      <c r="Q3588" s="129"/>
      <c r="R3588" s="129"/>
    </row>
    <row r="3589" spans="17:18">
      <c r="Q3589" s="129"/>
      <c r="R3589" s="129"/>
    </row>
    <row r="3590" spans="17:18">
      <c r="Q3590" s="129"/>
      <c r="R3590" s="129"/>
    </row>
    <row r="3591" spans="17:18">
      <c r="Q3591" s="129"/>
      <c r="R3591" s="129"/>
    </row>
    <row r="3592" spans="17:18">
      <c r="Q3592" s="129"/>
      <c r="R3592" s="129"/>
    </row>
    <row r="3593" spans="17:18">
      <c r="Q3593" s="129"/>
      <c r="R3593" s="129"/>
    </row>
    <row r="3594" spans="17:18">
      <c r="Q3594" s="129"/>
      <c r="R3594" s="129"/>
    </row>
    <row r="3595" spans="17:18">
      <c r="Q3595" s="129"/>
      <c r="R3595" s="129"/>
    </row>
    <row r="3596" spans="17:18">
      <c r="Q3596" s="129"/>
      <c r="R3596" s="129"/>
    </row>
    <row r="3597" spans="17:18">
      <c r="Q3597" s="129"/>
      <c r="R3597" s="129"/>
    </row>
    <row r="3598" spans="17:18">
      <c r="Q3598" s="129"/>
      <c r="R3598" s="129"/>
    </row>
    <row r="3599" spans="17:18">
      <c r="Q3599" s="129"/>
      <c r="R3599" s="129"/>
    </row>
    <row r="3600" spans="17:18">
      <c r="Q3600" s="129"/>
      <c r="R3600" s="129"/>
    </row>
    <row r="3601" spans="17:18">
      <c r="Q3601" s="129"/>
      <c r="R3601" s="129"/>
    </row>
    <row r="3602" spans="17:18">
      <c r="Q3602" s="129"/>
      <c r="R3602" s="129"/>
    </row>
    <row r="3603" spans="17:18">
      <c r="Q3603" s="129"/>
      <c r="R3603" s="129"/>
    </row>
    <row r="3604" spans="17:18">
      <c r="Q3604" s="129"/>
      <c r="R3604" s="129"/>
    </row>
    <row r="3605" spans="17:18">
      <c r="Q3605" s="129"/>
      <c r="R3605" s="129"/>
    </row>
    <row r="3606" spans="17:18">
      <c r="Q3606" s="129"/>
      <c r="R3606" s="129"/>
    </row>
    <row r="3607" spans="17:18">
      <c r="Q3607" s="129"/>
      <c r="R3607" s="129"/>
    </row>
    <row r="3608" spans="17:18">
      <c r="Q3608" s="129"/>
      <c r="R3608" s="129"/>
    </row>
    <row r="3609" spans="17:18">
      <c r="Q3609" s="129"/>
      <c r="R3609" s="129"/>
    </row>
    <row r="3610" spans="17:18">
      <c r="Q3610" s="129"/>
      <c r="R3610" s="129"/>
    </row>
    <row r="3611" spans="17:18">
      <c r="Q3611" s="129"/>
      <c r="R3611" s="129"/>
    </row>
    <row r="3612" spans="17:18">
      <c r="Q3612" s="129"/>
      <c r="R3612" s="129"/>
    </row>
    <row r="3613" spans="17:18">
      <c r="Q3613" s="129"/>
      <c r="R3613" s="129"/>
    </row>
    <row r="3614" spans="17:18">
      <c r="Q3614" s="129"/>
      <c r="R3614" s="129"/>
    </row>
    <row r="3615" spans="17:18">
      <c r="Q3615" s="129"/>
      <c r="R3615" s="129"/>
    </row>
    <row r="3616" spans="17:18">
      <c r="Q3616" s="129"/>
      <c r="R3616" s="129"/>
    </row>
    <row r="3617" spans="17:18">
      <c r="Q3617" s="129"/>
      <c r="R3617" s="129"/>
    </row>
    <row r="3618" spans="17:18">
      <c r="Q3618" s="129"/>
      <c r="R3618" s="129"/>
    </row>
    <row r="3619" spans="17:18">
      <c r="Q3619" s="129"/>
      <c r="R3619" s="129"/>
    </row>
    <row r="3620" spans="17:18">
      <c r="Q3620" s="129"/>
      <c r="R3620" s="129"/>
    </row>
    <row r="3621" spans="17:18">
      <c r="Q3621" s="129"/>
      <c r="R3621" s="129"/>
    </row>
    <row r="3622" spans="17:18">
      <c r="Q3622" s="129"/>
      <c r="R3622" s="129"/>
    </row>
    <row r="3623" spans="17:18">
      <c r="Q3623" s="129"/>
      <c r="R3623" s="129"/>
    </row>
    <row r="3624" spans="17:18">
      <c r="Q3624" s="129"/>
      <c r="R3624" s="129"/>
    </row>
    <row r="3625" spans="17:18">
      <c r="Q3625" s="129"/>
      <c r="R3625" s="129"/>
    </row>
    <row r="3626" spans="17:18">
      <c r="Q3626" s="129"/>
      <c r="R3626" s="129"/>
    </row>
    <row r="3627" spans="17:18">
      <c r="Q3627" s="129"/>
      <c r="R3627" s="129"/>
    </row>
    <row r="3628" spans="17:18">
      <c r="Q3628" s="129"/>
      <c r="R3628" s="129"/>
    </row>
    <row r="3629" spans="17:18">
      <c r="Q3629" s="129"/>
      <c r="R3629" s="129"/>
    </row>
    <row r="3630" spans="17:18">
      <c r="Q3630" s="129"/>
      <c r="R3630" s="129"/>
    </row>
    <row r="3631" spans="17:18">
      <c r="Q3631" s="129"/>
      <c r="R3631" s="129"/>
    </row>
    <row r="3632" spans="17:18">
      <c r="Q3632" s="129"/>
      <c r="R3632" s="129"/>
    </row>
    <row r="3633" spans="17:18">
      <c r="Q3633" s="129"/>
      <c r="R3633" s="129"/>
    </row>
    <row r="3634" spans="17:18">
      <c r="Q3634" s="129"/>
      <c r="R3634" s="129"/>
    </row>
    <row r="3635" spans="17:18">
      <c r="Q3635" s="129"/>
      <c r="R3635" s="129"/>
    </row>
    <row r="3636" spans="17:18">
      <c r="Q3636" s="129"/>
      <c r="R3636" s="129"/>
    </row>
    <row r="3637" spans="17:18">
      <c r="Q3637" s="129"/>
      <c r="R3637" s="129"/>
    </row>
    <row r="3638" spans="17:18">
      <c r="Q3638" s="129"/>
      <c r="R3638" s="129"/>
    </row>
    <row r="3639" spans="17:18">
      <c r="Q3639" s="129"/>
      <c r="R3639" s="129"/>
    </row>
    <row r="3640" spans="17:18">
      <c r="Q3640" s="129"/>
      <c r="R3640" s="129"/>
    </row>
    <row r="3641" spans="17:18">
      <c r="Q3641" s="129"/>
      <c r="R3641" s="129"/>
    </row>
    <row r="3642" spans="17:18">
      <c r="Q3642" s="129"/>
      <c r="R3642" s="129"/>
    </row>
    <row r="3643" spans="17:18">
      <c r="Q3643" s="129"/>
      <c r="R3643" s="129"/>
    </row>
    <row r="3644" spans="17:18">
      <c r="Q3644" s="129"/>
      <c r="R3644" s="129"/>
    </row>
    <row r="3645" spans="17:18">
      <c r="Q3645" s="129"/>
      <c r="R3645" s="129"/>
    </row>
    <row r="3646" spans="17:18">
      <c r="Q3646" s="129"/>
      <c r="R3646" s="129"/>
    </row>
    <row r="3647" spans="17:18">
      <c r="Q3647" s="129"/>
      <c r="R3647" s="129"/>
    </row>
    <row r="3648" spans="17:18">
      <c r="Q3648" s="129"/>
      <c r="R3648" s="129"/>
    </row>
    <row r="3649" spans="17:18">
      <c r="Q3649" s="129"/>
      <c r="R3649" s="129"/>
    </row>
    <row r="3650" spans="17:18">
      <c r="Q3650" s="129"/>
      <c r="R3650" s="129"/>
    </row>
    <row r="3651" spans="17:18">
      <c r="Q3651" s="129"/>
      <c r="R3651" s="129"/>
    </row>
    <row r="3652" spans="17:18">
      <c r="Q3652" s="129"/>
      <c r="R3652" s="129"/>
    </row>
    <row r="3653" spans="17:18">
      <c r="Q3653" s="129"/>
      <c r="R3653" s="129"/>
    </row>
    <row r="3654" spans="17:18">
      <c r="Q3654" s="129"/>
      <c r="R3654" s="129"/>
    </row>
    <row r="3655" spans="17:18">
      <c r="Q3655" s="129"/>
      <c r="R3655" s="129"/>
    </row>
    <row r="3656" spans="17:18">
      <c r="Q3656" s="129"/>
      <c r="R3656" s="129"/>
    </row>
    <row r="3657" spans="17:18">
      <c r="Q3657" s="129"/>
      <c r="R3657" s="129"/>
    </row>
    <row r="3658" spans="17:18">
      <c r="Q3658" s="129"/>
      <c r="R3658" s="129"/>
    </row>
    <row r="3659" spans="17:18">
      <c r="Q3659" s="129"/>
      <c r="R3659" s="129"/>
    </row>
    <row r="3660" spans="17:18">
      <c r="Q3660" s="129"/>
      <c r="R3660" s="129"/>
    </row>
    <row r="3661" spans="17:18">
      <c r="Q3661" s="129"/>
      <c r="R3661" s="129"/>
    </row>
    <row r="3662" spans="17:18">
      <c r="Q3662" s="129"/>
      <c r="R3662" s="129"/>
    </row>
    <row r="3663" spans="17:18">
      <c r="Q3663" s="129"/>
      <c r="R3663" s="129"/>
    </row>
    <row r="3664" spans="17:18">
      <c r="Q3664" s="129"/>
      <c r="R3664" s="129"/>
    </row>
    <row r="3665" spans="17:18">
      <c r="Q3665" s="129"/>
      <c r="R3665" s="129"/>
    </row>
    <row r="3666" spans="17:18">
      <c r="Q3666" s="129"/>
      <c r="R3666" s="129"/>
    </row>
    <row r="3667" spans="17:18">
      <c r="Q3667" s="129"/>
      <c r="R3667" s="129"/>
    </row>
    <row r="3668" spans="17:18">
      <c r="Q3668" s="129"/>
      <c r="R3668" s="129"/>
    </row>
    <row r="3669" spans="17:18">
      <c r="Q3669" s="129"/>
      <c r="R3669" s="129"/>
    </row>
    <row r="3670" spans="17:18">
      <c r="Q3670" s="129"/>
      <c r="R3670" s="129"/>
    </row>
    <row r="3671" spans="17:18">
      <c r="Q3671" s="129"/>
      <c r="R3671" s="129"/>
    </row>
    <row r="3672" spans="17:18">
      <c r="Q3672" s="129"/>
      <c r="R3672" s="129"/>
    </row>
    <row r="3673" spans="17:18">
      <c r="Q3673" s="129"/>
      <c r="R3673" s="129"/>
    </row>
    <row r="3674" spans="17:18">
      <c r="Q3674" s="129"/>
      <c r="R3674" s="129"/>
    </row>
    <row r="3675" spans="17:18">
      <c r="Q3675" s="129"/>
      <c r="R3675" s="129"/>
    </row>
    <row r="3676" spans="17:18">
      <c r="Q3676" s="129"/>
      <c r="R3676" s="129"/>
    </row>
    <row r="3677" spans="17:18">
      <c r="Q3677" s="129"/>
      <c r="R3677" s="129"/>
    </row>
    <row r="3678" spans="17:18">
      <c r="Q3678" s="129"/>
      <c r="R3678" s="129"/>
    </row>
    <row r="3679" spans="17:18">
      <c r="Q3679" s="129"/>
      <c r="R3679" s="129"/>
    </row>
    <row r="3680" spans="17:18">
      <c r="Q3680" s="129"/>
      <c r="R3680" s="129"/>
    </row>
    <row r="3681" spans="17:18">
      <c r="Q3681" s="129"/>
      <c r="R3681" s="129"/>
    </row>
    <row r="3682" spans="17:18">
      <c r="Q3682" s="129"/>
      <c r="R3682" s="129"/>
    </row>
    <row r="3683" spans="17:18">
      <c r="Q3683" s="129"/>
      <c r="R3683" s="129"/>
    </row>
    <row r="3684" spans="17:18">
      <c r="Q3684" s="129"/>
      <c r="R3684" s="129"/>
    </row>
    <row r="3685" spans="17:18">
      <c r="Q3685" s="129"/>
      <c r="R3685" s="129"/>
    </row>
    <row r="3686" spans="17:18">
      <c r="Q3686" s="129"/>
      <c r="R3686" s="129"/>
    </row>
    <row r="3687" spans="17:18">
      <c r="Q3687" s="129"/>
      <c r="R3687" s="129"/>
    </row>
    <row r="3688" spans="17:18">
      <c r="Q3688" s="129"/>
      <c r="R3688" s="129"/>
    </row>
    <row r="3689" spans="17:18">
      <c r="Q3689" s="129"/>
      <c r="R3689" s="129"/>
    </row>
    <row r="3690" spans="17:18">
      <c r="Q3690" s="129"/>
      <c r="R3690" s="129"/>
    </row>
    <row r="3691" spans="17:18">
      <c r="Q3691" s="129"/>
      <c r="R3691" s="129"/>
    </row>
    <row r="3692" spans="17:18">
      <c r="Q3692" s="129"/>
      <c r="R3692" s="129"/>
    </row>
    <row r="3693" spans="17:18">
      <c r="Q3693" s="129"/>
      <c r="R3693" s="129"/>
    </row>
    <row r="3694" spans="17:18">
      <c r="Q3694" s="129"/>
      <c r="R3694" s="129"/>
    </row>
    <row r="3695" spans="17:18">
      <c r="Q3695" s="129"/>
      <c r="R3695" s="129"/>
    </row>
    <row r="3696" spans="17:18">
      <c r="Q3696" s="129"/>
      <c r="R3696" s="129"/>
    </row>
    <row r="3697" spans="17:18">
      <c r="Q3697" s="129"/>
      <c r="R3697" s="129"/>
    </row>
    <row r="3698" spans="17:18">
      <c r="Q3698" s="129"/>
      <c r="R3698" s="129"/>
    </row>
    <row r="3699" spans="17:18">
      <c r="Q3699" s="129"/>
      <c r="R3699" s="129"/>
    </row>
    <row r="3700" spans="17:18">
      <c r="Q3700" s="129"/>
      <c r="R3700" s="129"/>
    </row>
    <row r="3701" spans="17:18">
      <c r="Q3701" s="129"/>
      <c r="R3701" s="129"/>
    </row>
    <row r="3702" spans="17:18">
      <c r="Q3702" s="129"/>
      <c r="R3702" s="129"/>
    </row>
    <row r="3703" spans="17:18">
      <c r="Q3703" s="129"/>
      <c r="R3703" s="129"/>
    </row>
    <row r="3704" spans="17:18">
      <c r="Q3704" s="129"/>
      <c r="R3704" s="129"/>
    </row>
    <row r="3705" spans="17:18">
      <c r="Q3705" s="129"/>
      <c r="R3705" s="129"/>
    </row>
    <row r="3706" spans="17:18">
      <c r="Q3706" s="129"/>
      <c r="R3706" s="129"/>
    </row>
    <row r="3707" spans="17:18">
      <c r="Q3707" s="129"/>
      <c r="R3707" s="129"/>
    </row>
    <row r="3708" spans="17:18">
      <c r="Q3708" s="129"/>
      <c r="R3708" s="129"/>
    </row>
    <row r="3709" spans="17:18">
      <c r="Q3709" s="129"/>
      <c r="R3709" s="129"/>
    </row>
    <row r="3710" spans="17:18">
      <c r="Q3710" s="129"/>
      <c r="R3710" s="129"/>
    </row>
    <row r="3711" spans="17:18">
      <c r="Q3711" s="129"/>
      <c r="R3711" s="129"/>
    </row>
    <row r="3712" spans="17:18">
      <c r="Q3712" s="129"/>
      <c r="R3712" s="129"/>
    </row>
    <row r="3713" spans="17:18">
      <c r="Q3713" s="129"/>
      <c r="R3713" s="129"/>
    </row>
    <row r="3714" spans="17:18">
      <c r="Q3714" s="129"/>
      <c r="R3714" s="129"/>
    </row>
    <row r="3715" spans="17:18">
      <c r="Q3715" s="129"/>
      <c r="R3715" s="129"/>
    </row>
    <row r="3716" spans="17:18">
      <c r="Q3716" s="129"/>
      <c r="R3716" s="129"/>
    </row>
    <row r="3717" spans="17:18">
      <c r="Q3717" s="129"/>
      <c r="R3717" s="129"/>
    </row>
    <row r="3718" spans="17:18">
      <c r="Q3718" s="129"/>
      <c r="R3718" s="129"/>
    </row>
    <row r="3719" spans="17:18">
      <c r="Q3719" s="129"/>
      <c r="R3719" s="129"/>
    </row>
    <row r="3720" spans="17:18">
      <c r="Q3720" s="129"/>
      <c r="R3720" s="129"/>
    </row>
    <row r="3721" spans="17:18">
      <c r="Q3721" s="129"/>
      <c r="R3721" s="129"/>
    </row>
    <row r="3722" spans="17:18">
      <c r="Q3722" s="129"/>
      <c r="R3722" s="129"/>
    </row>
    <row r="3723" spans="17:18">
      <c r="Q3723" s="129"/>
      <c r="R3723" s="129"/>
    </row>
    <row r="3724" spans="17:18">
      <c r="Q3724" s="129"/>
      <c r="R3724" s="129"/>
    </row>
    <row r="3725" spans="17:18">
      <c r="Q3725" s="129"/>
      <c r="R3725" s="129"/>
    </row>
    <row r="3726" spans="17:18">
      <c r="Q3726" s="129"/>
      <c r="R3726" s="129"/>
    </row>
    <row r="3727" spans="17:18">
      <c r="Q3727" s="129"/>
      <c r="R3727" s="129"/>
    </row>
    <row r="3728" spans="17:18">
      <c r="Q3728" s="129"/>
      <c r="R3728" s="129"/>
    </row>
    <row r="3729" spans="17:18">
      <c r="Q3729" s="129"/>
      <c r="R3729" s="129"/>
    </row>
    <row r="3730" spans="17:18">
      <c r="Q3730" s="129"/>
      <c r="R3730" s="129"/>
    </row>
    <row r="3731" spans="17:18">
      <c r="Q3731" s="129"/>
      <c r="R3731" s="129"/>
    </row>
    <row r="3732" spans="17:18">
      <c r="Q3732" s="129"/>
      <c r="R3732" s="129"/>
    </row>
    <row r="3733" spans="17:18">
      <c r="Q3733" s="129"/>
      <c r="R3733" s="129"/>
    </row>
    <row r="3734" spans="17:18">
      <c r="Q3734" s="129"/>
      <c r="R3734" s="129"/>
    </row>
    <row r="3735" spans="17:18">
      <c r="Q3735" s="129"/>
      <c r="R3735" s="129"/>
    </row>
    <row r="3736" spans="17:18">
      <c r="Q3736" s="129"/>
      <c r="R3736" s="129"/>
    </row>
    <row r="3737" spans="17:18">
      <c r="Q3737" s="129"/>
      <c r="R3737" s="129"/>
    </row>
    <row r="3738" spans="17:18">
      <c r="Q3738" s="129"/>
      <c r="R3738" s="129"/>
    </row>
    <row r="3739" spans="17:18">
      <c r="Q3739" s="129"/>
      <c r="R3739" s="129"/>
    </row>
    <row r="3740" spans="17:18">
      <c r="Q3740" s="129"/>
      <c r="R3740" s="129"/>
    </row>
    <row r="3741" spans="17:18">
      <c r="Q3741" s="129"/>
      <c r="R3741" s="129"/>
    </row>
    <row r="3742" spans="17:18">
      <c r="Q3742" s="129"/>
      <c r="R3742" s="129"/>
    </row>
    <row r="3743" spans="17:18">
      <c r="Q3743" s="129"/>
      <c r="R3743" s="129"/>
    </row>
    <row r="3744" spans="17:18">
      <c r="Q3744" s="129"/>
      <c r="R3744" s="129"/>
    </row>
    <row r="3745" spans="17:18">
      <c r="Q3745" s="129"/>
      <c r="R3745" s="129"/>
    </row>
    <row r="3746" spans="17:18">
      <c r="Q3746" s="129"/>
      <c r="R3746" s="129"/>
    </row>
    <row r="3747" spans="17:18">
      <c r="Q3747" s="129"/>
      <c r="R3747" s="129"/>
    </row>
    <row r="3748" spans="17:18">
      <c r="Q3748" s="129"/>
      <c r="R3748" s="129"/>
    </row>
    <row r="3749" spans="17:18">
      <c r="Q3749" s="129"/>
      <c r="R3749" s="129"/>
    </row>
    <row r="3750" spans="17:18">
      <c r="Q3750" s="129"/>
      <c r="R3750" s="129"/>
    </row>
    <row r="3751" spans="17:18">
      <c r="Q3751" s="129"/>
      <c r="R3751" s="129"/>
    </row>
    <row r="3752" spans="17:18">
      <c r="Q3752" s="129"/>
      <c r="R3752" s="129"/>
    </row>
    <row r="3753" spans="17:18">
      <c r="Q3753" s="129"/>
      <c r="R3753" s="129"/>
    </row>
    <row r="3754" spans="17:18">
      <c r="Q3754" s="129"/>
      <c r="R3754" s="129"/>
    </row>
    <row r="3755" spans="17:18">
      <c r="Q3755" s="129"/>
      <c r="R3755" s="129"/>
    </row>
    <row r="3756" spans="17:18">
      <c r="Q3756" s="129"/>
      <c r="R3756" s="129"/>
    </row>
    <row r="3757" spans="17:18">
      <c r="Q3757" s="129"/>
      <c r="R3757" s="129"/>
    </row>
    <row r="3758" spans="17:18">
      <c r="Q3758" s="129"/>
      <c r="R3758" s="129"/>
    </row>
    <row r="3759" spans="17:18">
      <c r="Q3759" s="129"/>
      <c r="R3759" s="129"/>
    </row>
    <row r="3760" spans="17:18">
      <c r="Q3760" s="129"/>
      <c r="R3760" s="129"/>
    </row>
    <row r="3761" spans="17:18">
      <c r="Q3761" s="129"/>
      <c r="R3761" s="129"/>
    </row>
    <row r="3762" spans="17:18">
      <c r="Q3762" s="129"/>
      <c r="R3762" s="129"/>
    </row>
    <row r="3763" spans="17:18">
      <c r="Q3763" s="129"/>
      <c r="R3763" s="129"/>
    </row>
    <row r="3764" spans="17:18">
      <c r="Q3764" s="129"/>
      <c r="R3764" s="129"/>
    </row>
    <row r="3765" spans="17:18">
      <c r="Q3765" s="129"/>
      <c r="R3765" s="129"/>
    </row>
    <row r="3766" spans="17:18">
      <c r="Q3766" s="129"/>
      <c r="R3766" s="129"/>
    </row>
    <row r="3767" spans="17:18">
      <c r="Q3767" s="129"/>
      <c r="R3767" s="129"/>
    </row>
    <row r="3768" spans="17:18">
      <c r="Q3768" s="129"/>
      <c r="R3768" s="129"/>
    </row>
    <row r="3769" spans="17:18">
      <c r="Q3769" s="129"/>
      <c r="R3769" s="129"/>
    </row>
    <row r="3770" spans="17:18">
      <c r="Q3770" s="129"/>
      <c r="R3770" s="129"/>
    </row>
    <row r="3771" spans="17:18">
      <c r="Q3771" s="129"/>
      <c r="R3771" s="129"/>
    </row>
    <row r="3772" spans="17:18">
      <c r="Q3772" s="129"/>
      <c r="R3772" s="129"/>
    </row>
    <row r="3773" spans="17:18">
      <c r="Q3773" s="129"/>
      <c r="R3773" s="129"/>
    </row>
    <row r="3774" spans="17:18">
      <c r="Q3774" s="129"/>
      <c r="R3774" s="129"/>
    </row>
    <row r="3775" spans="17:18">
      <c r="Q3775" s="129"/>
      <c r="R3775" s="129"/>
    </row>
    <row r="3776" spans="17:18">
      <c r="Q3776" s="129"/>
      <c r="R3776" s="129"/>
    </row>
    <row r="3777" spans="17:18">
      <c r="Q3777" s="129"/>
      <c r="R3777" s="129"/>
    </row>
    <row r="3778" spans="17:18">
      <c r="Q3778" s="129"/>
      <c r="R3778" s="129"/>
    </row>
    <row r="3779" spans="17:18">
      <c r="Q3779" s="129"/>
      <c r="R3779" s="129"/>
    </row>
    <row r="3780" spans="17:18">
      <c r="Q3780" s="129"/>
      <c r="R3780" s="129"/>
    </row>
    <row r="3781" spans="17:18">
      <c r="Q3781" s="129"/>
      <c r="R3781" s="129"/>
    </row>
    <row r="3782" spans="17:18">
      <c r="Q3782" s="129"/>
      <c r="R3782" s="129"/>
    </row>
    <row r="3783" spans="17:18">
      <c r="Q3783" s="129"/>
      <c r="R3783" s="129"/>
    </row>
    <row r="3784" spans="17:18">
      <c r="Q3784" s="129"/>
      <c r="R3784" s="129"/>
    </row>
    <row r="3785" spans="17:18">
      <c r="Q3785" s="129"/>
      <c r="R3785" s="129"/>
    </row>
    <row r="3786" spans="17:18">
      <c r="Q3786" s="129"/>
      <c r="R3786" s="129"/>
    </row>
    <row r="3787" spans="17:18">
      <c r="Q3787" s="129"/>
      <c r="R3787" s="129"/>
    </row>
    <row r="3788" spans="17:18">
      <c r="Q3788" s="129"/>
      <c r="R3788" s="129"/>
    </row>
    <row r="3789" spans="17:18">
      <c r="Q3789" s="129"/>
      <c r="R3789" s="129"/>
    </row>
    <row r="3790" spans="17:18">
      <c r="Q3790" s="129"/>
      <c r="R3790" s="129"/>
    </row>
    <row r="3791" spans="17:18">
      <c r="Q3791" s="129"/>
      <c r="R3791" s="129"/>
    </row>
    <row r="3792" spans="17:18">
      <c r="Q3792" s="129"/>
      <c r="R3792" s="129"/>
    </row>
    <row r="3793" spans="17:18">
      <c r="Q3793" s="129"/>
      <c r="R3793" s="129"/>
    </row>
    <row r="3794" spans="17:18">
      <c r="Q3794" s="129"/>
      <c r="R3794" s="129"/>
    </row>
    <row r="3795" spans="17:18">
      <c r="Q3795" s="129"/>
      <c r="R3795" s="129"/>
    </row>
    <row r="3796" spans="17:18">
      <c r="Q3796" s="129"/>
      <c r="R3796" s="129"/>
    </row>
    <row r="3797" spans="17:18">
      <c r="Q3797" s="129"/>
      <c r="R3797" s="129"/>
    </row>
    <row r="3798" spans="17:18">
      <c r="Q3798" s="129"/>
      <c r="R3798" s="129"/>
    </row>
    <row r="3799" spans="17:18">
      <c r="Q3799" s="129"/>
      <c r="R3799" s="129"/>
    </row>
    <row r="3800" spans="17:18">
      <c r="Q3800" s="129"/>
      <c r="R3800" s="129"/>
    </row>
    <row r="3801" spans="17:18">
      <c r="Q3801" s="129"/>
      <c r="R3801" s="129"/>
    </row>
    <row r="3802" spans="17:18">
      <c r="Q3802" s="129"/>
      <c r="R3802" s="129"/>
    </row>
    <row r="3803" spans="17:18">
      <c r="Q3803" s="129"/>
      <c r="R3803" s="129"/>
    </row>
    <row r="3804" spans="17:18">
      <c r="Q3804" s="129"/>
      <c r="R3804" s="129"/>
    </row>
    <row r="3805" spans="17:18">
      <c r="Q3805" s="129"/>
      <c r="R3805" s="129"/>
    </row>
    <row r="3806" spans="17:18">
      <c r="Q3806" s="129"/>
      <c r="R3806" s="129"/>
    </row>
    <row r="3807" spans="17:18">
      <c r="Q3807" s="129"/>
      <c r="R3807" s="129"/>
    </row>
    <row r="3808" spans="17:18">
      <c r="Q3808" s="129"/>
      <c r="R3808" s="129"/>
    </row>
    <row r="3809" spans="17:18">
      <c r="Q3809" s="129"/>
      <c r="R3809" s="129"/>
    </row>
    <row r="3810" spans="17:18">
      <c r="Q3810" s="129"/>
      <c r="R3810" s="129"/>
    </row>
    <row r="3811" spans="17:18">
      <c r="Q3811" s="129"/>
      <c r="R3811" s="129"/>
    </row>
    <row r="3812" spans="17:18">
      <c r="Q3812" s="129"/>
      <c r="R3812" s="129"/>
    </row>
    <row r="3813" spans="17:18">
      <c r="Q3813" s="129"/>
      <c r="R3813" s="129"/>
    </row>
    <row r="3814" spans="17:18">
      <c r="Q3814" s="129"/>
      <c r="R3814" s="129"/>
    </row>
    <row r="3815" spans="17:18">
      <c r="Q3815" s="129"/>
      <c r="R3815" s="129"/>
    </row>
    <row r="3816" spans="17:18">
      <c r="Q3816" s="129"/>
      <c r="R3816" s="129"/>
    </row>
    <row r="3817" spans="17:18">
      <c r="Q3817" s="129"/>
      <c r="R3817" s="129"/>
    </row>
    <row r="3818" spans="17:18">
      <c r="Q3818" s="129"/>
      <c r="R3818" s="129"/>
    </row>
    <row r="3819" spans="17:18">
      <c r="Q3819" s="129"/>
      <c r="R3819" s="129"/>
    </row>
    <row r="3820" spans="17:18">
      <c r="Q3820" s="129"/>
      <c r="R3820" s="129"/>
    </row>
    <row r="3821" spans="17:18">
      <c r="Q3821" s="129"/>
      <c r="R3821" s="129"/>
    </row>
    <row r="3822" spans="17:18">
      <c r="Q3822" s="129"/>
      <c r="R3822" s="129"/>
    </row>
    <row r="3823" spans="17:18">
      <c r="Q3823" s="129"/>
      <c r="R3823" s="129"/>
    </row>
    <row r="3824" spans="17:18">
      <c r="Q3824" s="129"/>
      <c r="R3824" s="129"/>
    </row>
    <row r="3825" spans="17:18">
      <c r="Q3825" s="129"/>
      <c r="R3825" s="129"/>
    </row>
    <row r="3826" spans="17:18">
      <c r="Q3826" s="129"/>
      <c r="R3826" s="129"/>
    </row>
    <row r="3827" spans="17:18">
      <c r="Q3827" s="129"/>
      <c r="R3827" s="129"/>
    </row>
    <row r="3828" spans="17:18">
      <c r="Q3828" s="129"/>
      <c r="R3828" s="129"/>
    </row>
    <row r="3829" spans="17:18">
      <c r="Q3829" s="129"/>
      <c r="R3829" s="129"/>
    </row>
    <row r="3830" spans="17:18">
      <c r="Q3830" s="129"/>
      <c r="R3830" s="129"/>
    </row>
    <row r="3831" spans="17:18">
      <c r="Q3831" s="129"/>
      <c r="R3831" s="129"/>
    </row>
    <row r="3832" spans="17:18">
      <c r="Q3832" s="129"/>
      <c r="R3832" s="129"/>
    </row>
    <row r="3833" spans="17:18">
      <c r="Q3833" s="129"/>
      <c r="R3833" s="129"/>
    </row>
    <row r="3834" spans="17:18">
      <c r="Q3834" s="129"/>
      <c r="R3834" s="129"/>
    </row>
    <row r="3835" spans="17:18">
      <c r="Q3835" s="129"/>
      <c r="R3835" s="129"/>
    </row>
    <row r="3836" spans="17:18">
      <c r="Q3836" s="129"/>
      <c r="R3836" s="129"/>
    </row>
    <row r="3837" spans="17:18">
      <c r="Q3837" s="129"/>
      <c r="R3837" s="129"/>
    </row>
    <row r="3838" spans="17:18">
      <c r="Q3838" s="129"/>
      <c r="R3838" s="129"/>
    </row>
    <row r="3839" spans="17:18">
      <c r="Q3839" s="129"/>
      <c r="R3839" s="129"/>
    </row>
    <row r="3840" spans="17:18">
      <c r="Q3840" s="129"/>
      <c r="R3840" s="129"/>
    </row>
    <row r="3841" spans="17:18">
      <c r="Q3841" s="129"/>
      <c r="R3841" s="129"/>
    </row>
    <row r="3842" spans="17:18">
      <c r="Q3842" s="129"/>
      <c r="R3842" s="129"/>
    </row>
    <row r="3843" spans="17:18">
      <c r="Q3843" s="129"/>
      <c r="R3843" s="129"/>
    </row>
    <row r="3844" spans="17:18">
      <c r="Q3844" s="129"/>
      <c r="R3844" s="129"/>
    </row>
    <row r="3845" spans="17:18">
      <c r="Q3845" s="129"/>
      <c r="R3845" s="129"/>
    </row>
    <row r="3846" spans="17:18">
      <c r="Q3846" s="129"/>
      <c r="R3846" s="129"/>
    </row>
    <row r="3847" spans="17:18">
      <c r="Q3847" s="129"/>
      <c r="R3847" s="129"/>
    </row>
    <row r="3848" spans="17:18">
      <c r="Q3848" s="129"/>
      <c r="R3848" s="129"/>
    </row>
    <row r="3849" spans="17:18">
      <c r="Q3849" s="129"/>
      <c r="R3849" s="129"/>
    </row>
    <row r="3850" spans="17:18">
      <c r="Q3850" s="129"/>
      <c r="R3850" s="129"/>
    </row>
    <row r="3851" spans="17:18">
      <c r="Q3851" s="129"/>
      <c r="R3851" s="129"/>
    </row>
    <row r="3852" spans="17:18">
      <c r="Q3852" s="129"/>
      <c r="R3852" s="129"/>
    </row>
    <row r="3853" spans="17:18">
      <c r="Q3853" s="129"/>
      <c r="R3853" s="129"/>
    </row>
    <row r="3854" spans="17:18">
      <c r="Q3854" s="129"/>
      <c r="R3854" s="129"/>
    </row>
    <row r="3855" spans="17:18">
      <c r="Q3855" s="129"/>
      <c r="R3855" s="129"/>
    </row>
    <row r="3856" spans="17:18">
      <c r="Q3856" s="129"/>
      <c r="R3856" s="129"/>
    </row>
    <row r="3857" spans="17:18">
      <c r="Q3857" s="129"/>
      <c r="R3857" s="129"/>
    </row>
    <row r="3858" spans="17:18">
      <c r="Q3858" s="129"/>
      <c r="R3858" s="129"/>
    </row>
    <row r="3859" spans="17:18">
      <c r="Q3859" s="129"/>
      <c r="R3859" s="129"/>
    </row>
    <row r="3860" spans="17:18">
      <c r="Q3860" s="129"/>
      <c r="R3860" s="129"/>
    </row>
    <row r="3861" spans="17:18">
      <c r="Q3861" s="129"/>
      <c r="R3861" s="129"/>
    </row>
    <row r="3862" spans="17:18">
      <c r="Q3862" s="129"/>
      <c r="R3862" s="129"/>
    </row>
    <row r="3863" spans="17:18">
      <c r="Q3863" s="129"/>
      <c r="R3863" s="129"/>
    </row>
    <row r="3864" spans="17:18">
      <c r="Q3864" s="129"/>
      <c r="R3864" s="129"/>
    </row>
    <row r="3865" spans="17:18">
      <c r="Q3865" s="129"/>
      <c r="R3865" s="129"/>
    </row>
    <row r="3866" spans="17:18">
      <c r="Q3866" s="129"/>
      <c r="R3866" s="129"/>
    </row>
    <row r="3867" spans="17:18">
      <c r="Q3867" s="129"/>
      <c r="R3867" s="129"/>
    </row>
    <row r="3868" spans="17:18">
      <c r="Q3868" s="129"/>
      <c r="R3868" s="129"/>
    </row>
    <row r="3869" spans="17:18">
      <c r="Q3869" s="129"/>
      <c r="R3869" s="129"/>
    </row>
    <row r="3870" spans="17:18">
      <c r="Q3870" s="129"/>
      <c r="R3870" s="129"/>
    </row>
    <row r="3871" spans="17:18">
      <c r="Q3871" s="129"/>
      <c r="R3871" s="129"/>
    </row>
    <row r="3872" spans="17:18">
      <c r="Q3872" s="129"/>
      <c r="R3872" s="129"/>
    </row>
    <row r="3873" spans="17:18">
      <c r="Q3873" s="129"/>
      <c r="R3873" s="129"/>
    </row>
    <row r="3874" spans="17:18">
      <c r="Q3874" s="129"/>
      <c r="R3874" s="129"/>
    </row>
    <row r="3875" spans="17:18">
      <c r="Q3875" s="129"/>
      <c r="R3875" s="129"/>
    </row>
    <row r="3876" spans="17:18">
      <c r="Q3876" s="129"/>
      <c r="R3876" s="129"/>
    </row>
    <row r="3877" spans="17:18">
      <c r="Q3877" s="129"/>
      <c r="R3877" s="129"/>
    </row>
    <row r="3878" spans="17:18">
      <c r="Q3878" s="129"/>
      <c r="R3878" s="129"/>
    </row>
    <row r="3879" spans="17:18">
      <c r="Q3879" s="129"/>
      <c r="R3879" s="129"/>
    </row>
    <row r="3880" spans="17:18">
      <c r="Q3880" s="129"/>
      <c r="R3880" s="129"/>
    </row>
    <row r="3881" spans="17:18">
      <c r="Q3881" s="129"/>
      <c r="R3881" s="129"/>
    </row>
    <row r="3882" spans="17:18">
      <c r="Q3882" s="129"/>
      <c r="R3882" s="129"/>
    </row>
    <row r="3883" spans="17:18">
      <c r="Q3883" s="129"/>
      <c r="R3883" s="129"/>
    </row>
    <row r="3884" spans="17:18">
      <c r="Q3884" s="129"/>
      <c r="R3884" s="129"/>
    </row>
    <row r="3885" spans="17:18">
      <c r="Q3885" s="129"/>
      <c r="R3885" s="129"/>
    </row>
    <row r="3886" spans="17:18">
      <c r="Q3886" s="129"/>
      <c r="R3886" s="129"/>
    </row>
    <row r="3887" spans="17:18">
      <c r="Q3887" s="129"/>
      <c r="R3887" s="129"/>
    </row>
    <row r="3888" spans="17:18">
      <c r="Q3888" s="129"/>
      <c r="R3888" s="129"/>
    </row>
    <row r="3889" spans="17:18">
      <c r="Q3889" s="129"/>
      <c r="R3889" s="129"/>
    </row>
    <row r="3890" spans="17:18">
      <c r="Q3890" s="129"/>
      <c r="R3890" s="129"/>
    </row>
    <row r="3891" spans="17:18">
      <c r="Q3891" s="129"/>
      <c r="R3891" s="129"/>
    </row>
    <row r="3892" spans="17:18">
      <c r="Q3892" s="129"/>
      <c r="R3892" s="129"/>
    </row>
    <row r="3893" spans="17:18">
      <c r="Q3893" s="129"/>
      <c r="R3893" s="129"/>
    </row>
    <row r="3894" spans="17:18">
      <c r="Q3894" s="129"/>
      <c r="R3894" s="129"/>
    </row>
    <row r="3895" spans="17:18">
      <c r="Q3895" s="129"/>
      <c r="R3895" s="129"/>
    </row>
    <row r="3896" spans="17:18">
      <c r="Q3896" s="129"/>
      <c r="R3896" s="129"/>
    </row>
    <row r="3897" spans="17:18">
      <c r="Q3897" s="129"/>
      <c r="R3897" s="129"/>
    </row>
    <row r="3898" spans="17:18">
      <c r="Q3898" s="129"/>
      <c r="R3898" s="129"/>
    </row>
    <row r="3899" spans="17:18">
      <c r="Q3899" s="129"/>
      <c r="R3899" s="129"/>
    </row>
    <row r="3900" spans="17:18">
      <c r="Q3900" s="129"/>
      <c r="R3900" s="129"/>
    </row>
    <row r="3901" spans="17:18">
      <c r="Q3901" s="129"/>
      <c r="R3901" s="129"/>
    </row>
    <row r="3902" spans="17:18">
      <c r="Q3902" s="129"/>
      <c r="R3902" s="129"/>
    </row>
    <row r="3903" spans="17:18">
      <c r="Q3903" s="129"/>
      <c r="R3903" s="129"/>
    </row>
    <row r="3904" spans="17:18">
      <c r="Q3904" s="129"/>
      <c r="R3904" s="129"/>
    </row>
    <row r="3905" spans="17:18">
      <c r="Q3905" s="129"/>
      <c r="R3905" s="129"/>
    </row>
    <row r="3906" spans="17:18">
      <c r="Q3906" s="129"/>
      <c r="R3906" s="129"/>
    </row>
    <row r="3907" spans="17:18">
      <c r="Q3907" s="129"/>
      <c r="R3907" s="129"/>
    </row>
    <row r="3908" spans="17:18">
      <c r="Q3908" s="129"/>
      <c r="R3908" s="129"/>
    </row>
    <row r="3909" spans="17:18">
      <c r="Q3909" s="129"/>
      <c r="R3909" s="129"/>
    </row>
    <row r="3910" spans="17:18">
      <c r="Q3910" s="129"/>
      <c r="R3910" s="129"/>
    </row>
    <row r="3911" spans="17:18">
      <c r="Q3911" s="129"/>
      <c r="R3911" s="129"/>
    </row>
    <row r="3912" spans="17:18">
      <c r="Q3912" s="129"/>
      <c r="R3912" s="129"/>
    </row>
    <row r="3913" spans="17:18">
      <c r="Q3913" s="129"/>
      <c r="R3913" s="129"/>
    </row>
    <row r="3914" spans="17:18">
      <c r="Q3914" s="129"/>
      <c r="R3914" s="129"/>
    </row>
    <row r="3915" spans="17:18">
      <c r="Q3915" s="129"/>
      <c r="R3915" s="129"/>
    </row>
    <row r="3916" spans="17:18">
      <c r="Q3916" s="129"/>
      <c r="R3916" s="129"/>
    </row>
    <row r="3917" spans="17:18">
      <c r="Q3917" s="129"/>
      <c r="R3917" s="129"/>
    </row>
    <row r="3918" spans="17:18">
      <c r="Q3918" s="129"/>
      <c r="R3918" s="129"/>
    </row>
    <row r="3919" spans="17:18">
      <c r="Q3919" s="129"/>
      <c r="R3919" s="129"/>
    </row>
    <row r="3920" spans="17:18">
      <c r="Q3920" s="129"/>
      <c r="R3920" s="129"/>
    </row>
    <row r="3921" spans="17:18">
      <c r="Q3921" s="129"/>
      <c r="R3921" s="129"/>
    </row>
    <row r="3922" spans="17:18">
      <c r="Q3922" s="129"/>
      <c r="R3922" s="129"/>
    </row>
    <row r="3923" spans="17:18">
      <c r="Q3923" s="129"/>
      <c r="R3923" s="129"/>
    </row>
    <row r="3924" spans="17:18">
      <c r="Q3924" s="129"/>
      <c r="R3924" s="129"/>
    </row>
    <row r="3925" spans="17:18">
      <c r="Q3925" s="129"/>
      <c r="R3925" s="129"/>
    </row>
    <row r="3926" spans="17:18">
      <c r="Q3926" s="129"/>
      <c r="R3926" s="129"/>
    </row>
    <row r="3927" spans="17:18">
      <c r="Q3927" s="129"/>
      <c r="R3927" s="129"/>
    </row>
    <row r="3928" spans="17:18">
      <c r="Q3928" s="129"/>
      <c r="R3928" s="129"/>
    </row>
    <row r="3929" spans="17:18">
      <c r="Q3929" s="129"/>
      <c r="R3929" s="129"/>
    </row>
    <row r="3930" spans="17:18">
      <c r="Q3930" s="129"/>
      <c r="R3930" s="129"/>
    </row>
    <row r="3931" spans="17:18">
      <c r="Q3931" s="129"/>
      <c r="R3931" s="129"/>
    </row>
    <row r="3932" spans="17:18">
      <c r="Q3932" s="129"/>
      <c r="R3932" s="129"/>
    </row>
    <row r="3933" spans="17:18">
      <c r="Q3933" s="129"/>
      <c r="R3933" s="129"/>
    </row>
    <row r="3934" spans="17:18">
      <c r="Q3934" s="129"/>
      <c r="R3934" s="129"/>
    </row>
    <row r="3935" spans="17:18">
      <c r="Q3935" s="129"/>
      <c r="R3935" s="129"/>
    </row>
    <row r="3936" spans="17:18">
      <c r="Q3936" s="129"/>
      <c r="R3936" s="129"/>
    </row>
    <row r="3937" spans="17:18">
      <c r="Q3937" s="129"/>
      <c r="R3937" s="129"/>
    </row>
    <row r="3938" spans="17:18">
      <c r="Q3938" s="129"/>
      <c r="R3938" s="129"/>
    </row>
    <row r="3939" spans="17:18">
      <c r="Q3939" s="129"/>
      <c r="R3939" s="129"/>
    </row>
    <row r="3940" spans="17:18">
      <c r="Q3940" s="129"/>
      <c r="R3940" s="129"/>
    </row>
    <row r="3941" spans="17:18">
      <c r="Q3941" s="129"/>
      <c r="R3941" s="129"/>
    </row>
    <row r="3942" spans="17:18">
      <c r="Q3942" s="129"/>
      <c r="R3942" s="129"/>
    </row>
    <row r="3943" spans="17:18">
      <c r="Q3943" s="129"/>
      <c r="R3943" s="129"/>
    </row>
    <row r="3944" spans="17:18">
      <c r="Q3944" s="129"/>
      <c r="R3944" s="129"/>
    </row>
    <row r="3945" spans="17:18">
      <c r="Q3945" s="129"/>
      <c r="R3945" s="129"/>
    </row>
    <row r="3946" spans="17:18">
      <c r="Q3946" s="129"/>
      <c r="R3946" s="129"/>
    </row>
    <row r="3947" spans="17:18">
      <c r="Q3947" s="129"/>
      <c r="R3947" s="129"/>
    </row>
    <row r="3948" spans="17:18">
      <c r="Q3948" s="129"/>
      <c r="R3948" s="129"/>
    </row>
    <row r="3949" spans="17:18">
      <c r="Q3949" s="129"/>
      <c r="R3949" s="129"/>
    </row>
    <row r="3950" spans="17:18">
      <c r="Q3950" s="129"/>
      <c r="R3950" s="129"/>
    </row>
    <row r="3951" spans="17:18">
      <c r="Q3951" s="129"/>
      <c r="R3951" s="129"/>
    </row>
    <row r="3952" spans="17:18">
      <c r="Q3952" s="129"/>
      <c r="R3952" s="129"/>
    </row>
    <row r="3953" spans="17:18">
      <c r="Q3953" s="129"/>
      <c r="R3953" s="129"/>
    </row>
    <row r="3954" spans="17:18">
      <c r="Q3954" s="129"/>
      <c r="R3954" s="129"/>
    </row>
    <row r="3955" spans="17:18">
      <c r="Q3955" s="129"/>
      <c r="R3955" s="129"/>
    </row>
    <row r="3956" spans="17:18">
      <c r="Q3956" s="129"/>
      <c r="R3956" s="129"/>
    </row>
    <row r="3957" spans="17:18">
      <c r="Q3957" s="129"/>
      <c r="R3957" s="129"/>
    </row>
    <row r="3958" spans="17:18">
      <c r="Q3958" s="129"/>
      <c r="R3958" s="129"/>
    </row>
    <row r="3959" spans="17:18">
      <c r="Q3959" s="129"/>
      <c r="R3959" s="129"/>
    </row>
    <row r="3960" spans="17:18">
      <c r="Q3960" s="129"/>
      <c r="R3960" s="129"/>
    </row>
    <row r="3961" spans="17:18">
      <c r="Q3961" s="129"/>
      <c r="R3961" s="129"/>
    </row>
    <row r="3962" spans="17:18">
      <c r="Q3962" s="129"/>
      <c r="R3962" s="129"/>
    </row>
    <row r="3963" spans="17:18">
      <c r="Q3963" s="129"/>
      <c r="R3963" s="129"/>
    </row>
    <row r="3964" spans="17:18">
      <c r="Q3964" s="129"/>
      <c r="R3964" s="129"/>
    </row>
    <row r="3965" spans="17:18">
      <c r="Q3965" s="129"/>
      <c r="R3965" s="129"/>
    </row>
    <row r="3966" spans="17:18">
      <c r="Q3966" s="129"/>
      <c r="R3966" s="129"/>
    </row>
    <row r="3967" spans="17:18">
      <c r="Q3967" s="129"/>
      <c r="R3967" s="129"/>
    </row>
    <row r="3968" spans="17:18">
      <c r="Q3968" s="129"/>
      <c r="R3968" s="129"/>
    </row>
    <row r="3969" spans="17:18">
      <c r="Q3969" s="129"/>
      <c r="R3969" s="129"/>
    </row>
    <row r="3970" spans="17:18">
      <c r="Q3970" s="129"/>
      <c r="R3970" s="129"/>
    </row>
    <row r="3971" spans="17:18">
      <c r="Q3971" s="129"/>
      <c r="R3971" s="129"/>
    </row>
    <row r="3972" spans="17:18">
      <c r="Q3972" s="129"/>
      <c r="R3972" s="129"/>
    </row>
    <row r="3973" spans="17:18">
      <c r="Q3973" s="129"/>
      <c r="R3973" s="129"/>
    </row>
    <row r="3974" spans="17:18">
      <c r="Q3974" s="129"/>
      <c r="R3974" s="129"/>
    </row>
    <row r="3975" spans="17:18">
      <c r="Q3975" s="129"/>
      <c r="R3975" s="129"/>
    </row>
    <row r="3976" spans="17:18">
      <c r="Q3976" s="129"/>
      <c r="R3976" s="129"/>
    </row>
    <row r="3977" spans="17:18">
      <c r="Q3977" s="129"/>
      <c r="R3977" s="129"/>
    </row>
    <row r="3978" spans="17:18">
      <c r="Q3978" s="129"/>
      <c r="R3978" s="129"/>
    </row>
    <row r="3979" spans="17:18">
      <c r="Q3979" s="129"/>
      <c r="R3979" s="129"/>
    </row>
    <row r="3980" spans="17:18">
      <c r="Q3980" s="129"/>
      <c r="R3980" s="129"/>
    </row>
    <row r="3981" spans="17:18">
      <c r="Q3981" s="129"/>
      <c r="R3981" s="129"/>
    </row>
    <row r="3982" spans="17:18">
      <c r="Q3982" s="129"/>
      <c r="R3982" s="129"/>
    </row>
    <row r="3983" spans="17:18">
      <c r="Q3983" s="129"/>
      <c r="R3983" s="129"/>
    </row>
    <row r="3984" spans="17:18">
      <c r="Q3984" s="129"/>
      <c r="R3984" s="129"/>
    </row>
    <row r="3985" spans="17:18">
      <c r="Q3985" s="129"/>
      <c r="R3985" s="129"/>
    </row>
    <row r="3986" spans="17:18">
      <c r="Q3986" s="129"/>
      <c r="R3986" s="129"/>
    </row>
    <row r="3987" spans="17:18">
      <c r="Q3987" s="129"/>
      <c r="R3987" s="129"/>
    </row>
    <row r="3988" spans="17:18">
      <c r="Q3988" s="129"/>
      <c r="R3988" s="129"/>
    </row>
    <row r="3989" spans="17:18">
      <c r="Q3989" s="129"/>
      <c r="R3989" s="129"/>
    </row>
    <row r="3990" spans="17:18">
      <c r="Q3990" s="129"/>
      <c r="R3990" s="129"/>
    </row>
    <row r="3991" spans="17:18">
      <c r="Q3991" s="129"/>
      <c r="R3991" s="129"/>
    </row>
    <row r="3992" spans="17:18">
      <c r="Q3992" s="129"/>
      <c r="R3992" s="129"/>
    </row>
    <row r="3993" spans="17:18">
      <c r="Q3993" s="129"/>
      <c r="R3993" s="129"/>
    </row>
    <row r="3994" spans="17:18">
      <c r="Q3994" s="129"/>
      <c r="R3994" s="129"/>
    </row>
    <row r="3995" spans="17:18">
      <c r="Q3995" s="129"/>
      <c r="R3995" s="129"/>
    </row>
    <row r="3996" spans="17:18">
      <c r="Q3996" s="129"/>
      <c r="R3996" s="129"/>
    </row>
    <row r="3997" spans="17:18">
      <c r="Q3997" s="129"/>
      <c r="R3997" s="129"/>
    </row>
    <row r="3998" spans="17:18">
      <c r="Q3998" s="129"/>
      <c r="R3998" s="129"/>
    </row>
    <row r="3999" spans="17:18">
      <c r="Q3999" s="129"/>
      <c r="R3999" s="129"/>
    </row>
    <row r="4000" spans="17:18">
      <c r="Q4000" s="129"/>
      <c r="R4000" s="129"/>
    </row>
    <row r="4001" spans="17:18">
      <c r="Q4001" s="129"/>
      <c r="R4001" s="129"/>
    </row>
    <row r="4002" spans="17:18">
      <c r="Q4002" s="129"/>
      <c r="R4002" s="129"/>
    </row>
    <row r="4003" spans="17:18">
      <c r="Q4003" s="129"/>
      <c r="R4003" s="129"/>
    </row>
    <row r="4004" spans="17:18">
      <c r="Q4004" s="129"/>
      <c r="R4004" s="129"/>
    </row>
    <row r="4005" spans="17:18">
      <c r="Q4005" s="129"/>
      <c r="R4005" s="129"/>
    </row>
    <row r="4006" spans="17:18">
      <c r="Q4006" s="129"/>
      <c r="R4006" s="129"/>
    </row>
    <row r="4007" spans="17:18">
      <c r="Q4007" s="129"/>
      <c r="R4007" s="129"/>
    </row>
    <row r="4008" spans="17:18">
      <c r="Q4008" s="129"/>
      <c r="R4008" s="129"/>
    </row>
    <row r="4009" spans="17:18">
      <c r="Q4009" s="129"/>
      <c r="R4009" s="129"/>
    </row>
    <row r="4010" spans="17:18">
      <c r="Q4010" s="129"/>
      <c r="R4010" s="129"/>
    </row>
    <row r="4011" spans="17:18">
      <c r="Q4011" s="129"/>
      <c r="R4011" s="129"/>
    </row>
    <row r="4012" spans="17:18">
      <c r="Q4012" s="129"/>
      <c r="R4012" s="129"/>
    </row>
    <row r="4013" spans="17:18">
      <c r="Q4013" s="129"/>
      <c r="R4013" s="129"/>
    </row>
    <row r="4014" spans="17:18">
      <c r="Q4014" s="129"/>
      <c r="R4014" s="129"/>
    </row>
    <row r="4015" spans="17:18">
      <c r="Q4015" s="129"/>
      <c r="R4015" s="129"/>
    </row>
    <row r="4016" spans="17:18">
      <c r="Q4016" s="129"/>
      <c r="R4016" s="129"/>
    </row>
    <row r="4017" spans="17:18">
      <c r="Q4017" s="129"/>
      <c r="R4017" s="129"/>
    </row>
    <row r="4018" spans="17:18">
      <c r="Q4018" s="129"/>
      <c r="R4018" s="129"/>
    </row>
    <row r="4019" spans="17:18">
      <c r="Q4019" s="129"/>
      <c r="R4019" s="129"/>
    </row>
    <row r="4020" spans="17:18">
      <c r="Q4020" s="129"/>
      <c r="R4020" s="129"/>
    </row>
    <row r="4021" spans="17:18">
      <c r="Q4021" s="129"/>
      <c r="R4021" s="129"/>
    </row>
    <row r="4022" spans="17:18">
      <c r="Q4022" s="129"/>
      <c r="R4022" s="129"/>
    </row>
    <row r="4023" spans="17:18">
      <c r="Q4023" s="129"/>
      <c r="R4023" s="129"/>
    </row>
    <row r="4024" spans="17:18">
      <c r="Q4024" s="129"/>
      <c r="R4024" s="129"/>
    </row>
    <row r="4025" spans="17:18">
      <c r="Q4025" s="129"/>
      <c r="R4025" s="129"/>
    </row>
    <row r="4026" spans="17:18">
      <c r="Q4026" s="129"/>
      <c r="R4026" s="129"/>
    </row>
    <row r="4027" spans="17:18">
      <c r="Q4027" s="129"/>
      <c r="R4027" s="129"/>
    </row>
    <row r="4028" spans="17:18">
      <c r="Q4028" s="129"/>
      <c r="R4028" s="129"/>
    </row>
    <row r="4029" spans="17:18">
      <c r="Q4029" s="129"/>
      <c r="R4029" s="129"/>
    </row>
    <row r="4030" spans="17:18">
      <c r="Q4030" s="129"/>
      <c r="R4030" s="129"/>
    </row>
    <row r="4031" spans="17:18">
      <c r="Q4031" s="129"/>
      <c r="R4031" s="129"/>
    </row>
    <row r="4032" spans="17:18">
      <c r="Q4032" s="129"/>
      <c r="R4032" s="129"/>
    </row>
    <row r="4033" spans="17:18">
      <c r="Q4033" s="129"/>
      <c r="R4033" s="129"/>
    </row>
    <row r="4034" spans="17:18">
      <c r="Q4034" s="129"/>
      <c r="R4034" s="129"/>
    </row>
    <row r="4035" spans="17:18">
      <c r="Q4035" s="129"/>
      <c r="R4035" s="129"/>
    </row>
    <row r="4036" spans="17:18">
      <c r="Q4036" s="129"/>
      <c r="R4036" s="129"/>
    </row>
    <row r="4037" spans="17:18">
      <c r="Q4037" s="129"/>
      <c r="R4037" s="129"/>
    </row>
    <row r="4038" spans="17:18">
      <c r="Q4038" s="129"/>
      <c r="R4038" s="129"/>
    </row>
    <row r="4039" spans="17:18">
      <c r="Q4039" s="129"/>
      <c r="R4039" s="129"/>
    </row>
    <row r="4040" spans="17:18">
      <c r="Q4040" s="129"/>
      <c r="R4040" s="129"/>
    </row>
    <row r="4041" spans="17:18">
      <c r="Q4041" s="129"/>
      <c r="R4041" s="129"/>
    </row>
    <row r="4042" spans="17:18">
      <c r="Q4042" s="129"/>
      <c r="R4042" s="129"/>
    </row>
    <row r="4043" spans="17:18">
      <c r="Q4043" s="129"/>
      <c r="R4043" s="129"/>
    </row>
    <row r="4044" spans="17:18">
      <c r="Q4044" s="129"/>
      <c r="R4044" s="129"/>
    </row>
    <row r="4045" spans="17:18">
      <c r="Q4045" s="129"/>
      <c r="R4045" s="129"/>
    </row>
    <row r="4046" spans="17:18">
      <c r="Q4046" s="129"/>
      <c r="R4046" s="129"/>
    </row>
    <row r="4047" spans="17:18">
      <c r="Q4047" s="129"/>
      <c r="R4047" s="129"/>
    </row>
    <row r="4048" spans="17:18">
      <c r="Q4048" s="129"/>
      <c r="R4048" s="129"/>
    </row>
    <row r="4049" spans="17:18">
      <c r="Q4049" s="129"/>
      <c r="R4049" s="129"/>
    </row>
    <row r="4050" spans="17:18">
      <c r="Q4050" s="129"/>
      <c r="R4050" s="129"/>
    </row>
    <row r="4051" spans="17:18">
      <c r="Q4051" s="129"/>
      <c r="R4051" s="129"/>
    </row>
    <row r="4052" spans="17:18">
      <c r="Q4052" s="129"/>
      <c r="R4052" s="129"/>
    </row>
    <row r="4053" spans="17:18">
      <c r="Q4053" s="129"/>
      <c r="R4053" s="129"/>
    </row>
    <row r="4054" spans="17:18">
      <c r="Q4054" s="129"/>
      <c r="R4054" s="129"/>
    </row>
    <row r="4055" spans="17:18">
      <c r="Q4055" s="129"/>
      <c r="R4055" s="129"/>
    </row>
    <row r="4056" spans="17:18">
      <c r="Q4056" s="129"/>
      <c r="R4056" s="129"/>
    </row>
    <row r="4057" spans="17:18">
      <c r="Q4057" s="129"/>
      <c r="R4057" s="129"/>
    </row>
    <row r="4058" spans="17:18">
      <c r="Q4058" s="129"/>
      <c r="R4058" s="129"/>
    </row>
    <row r="4059" spans="17:18">
      <c r="Q4059" s="129"/>
      <c r="R4059" s="129"/>
    </row>
    <row r="4060" spans="17:18">
      <c r="Q4060" s="129"/>
      <c r="R4060" s="129"/>
    </row>
    <row r="4061" spans="17:18">
      <c r="Q4061" s="129"/>
      <c r="R4061" s="129"/>
    </row>
    <row r="4062" spans="17:18">
      <c r="Q4062" s="129"/>
      <c r="R4062" s="129"/>
    </row>
    <row r="4063" spans="17:18">
      <c r="Q4063" s="129"/>
      <c r="R4063" s="129"/>
    </row>
    <row r="4064" spans="17:18">
      <c r="Q4064" s="129"/>
      <c r="R4064" s="129"/>
    </row>
    <row r="4065" spans="17:18">
      <c r="Q4065" s="129"/>
      <c r="R4065" s="129"/>
    </row>
    <row r="4066" spans="17:18">
      <c r="Q4066" s="129"/>
      <c r="R4066" s="129"/>
    </row>
    <row r="4067" spans="17:18">
      <c r="Q4067" s="129"/>
      <c r="R4067" s="129"/>
    </row>
    <row r="4068" spans="17:18">
      <c r="Q4068" s="129"/>
      <c r="R4068" s="129"/>
    </row>
    <row r="4069" spans="17:18">
      <c r="Q4069" s="129"/>
      <c r="R4069" s="129"/>
    </row>
    <row r="4070" spans="17:18">
      <c r="Q4070" s="129"/>
      <c r="R4070" s="129"/>
    </row>
    <row r="4071" spans="17:18">
      <c r="Q4071" s="129"/>
      <c r="R4071" s="129"/>
    </row>
    <row r="4072" spans="17:18">
      <c r="Q4072" s="129"/>
      <c r="R4072" s="129"/>
    </row>
    <row r="4073" spans="17:18">
      <c r="Q4073" s="129"/>
      <c r="R4073" s="129"/>
    </row>
    <row r="4074" spans="17:18">
      <c r="Q4074" s="129"/>
      <c r="R4074" s="129"/>
    </row>
    <row r="4075" spans="17:18">
      <c r="Q4075" s="129"/>
      <c r="R4075" s="129"/>
    </row>
    <row r="4076" spans="17:18">
      <c r="Q4076" s="129"/>
      <c r="R4076" s="129"/>
    </row>
    <row r="4077" spans="17:18">
      <c r="Q4077" s="129"/>
      <c r="R4077" s="129"/>
    </row>
    <row r="4078" spans="17:18">
      <c r="Q4078" s="129"/>
      <c r="R4078" s="129"/>
    </row>
    <row r="4079" spans="17:18">
      <c r="Q4079" s="129"/>
      <c r="R4079" s="129"/>
    </row>
    <row r="4080" spans="17:18">
      <c r="Q4080" s="129"/>
      <c r="R4080" s="129"/>
    </row>
    <row r="4081" spans="17:18">
      <c r="Q4081" s="129"/>
      <c r="R4081" s="129"/>
    </row>
    <row r="4082" spans="17:18">
      <c r="Q4082" s="129"/>
      <c r="R4082" s="129"/>
    </row>
    <row r="4083" spans="17:18">
      <c r="Q4083" s="129"/>
      <c r="R4083" s="129"/>
    </row>
    <row r="4084" spans="17:18">
      <c r="Q4084" s="129"/>
      <c r="R4084" s="129"/>
    </row>
    <row r="4085" spans="17:18">
      <c r="Q4085" s="129"/>
      <c r="R4085" s="129"/>
    </row>
    <row r="4086" spans="17:18">
      <c r="Q4086" s="129"/>
      <c r="R4086" s="129"/>
    </row>
    <row r="4087" spans="17:18">
      <c r="Q4087" s="129"/>
      <c r="R4087" s="129"/>
    </row>
    <row r="4088" spans="17:18">
      <c r="Q4088" s="129"/>
      <c r="R4088" s="129"/>
    </row>
    <row r="4089" spans="17:18">
      <c r="Q4089" s="129"/>
      <c r="R4089" s="129"/>
    </row>
    <row r="4090" spans="17:18">
      <c r="Q4090" s="129"/>
      <c r="R4090" s="129"/>
    </row>
    <row r="4091" spans="17:18">
      <c r="Q4091" s="129"/>
      <c r="R4091" s="129"/>
    </row>
    <row r="4092" spans="17:18">
      <c r="Q4092" s="129"/>
      <c r="R4092" s="129"/>
    </row>
    <row r="4093" spans="17:18">
      <c r="Q4093" s="129"/>
      <c r="R4093" s="129"/>
    </row>
    <row r="4094" spans="17:18">
      <c r="Q4094" s="129"/>
      <c r="R4094" s="129"/>
    </row>
    <row r="4095" spans="17:18">
      <c r="Q4095" s="129"/>
      <c r="R4095" s="129"/>
    </row>
    <row r="4096" spans="17:18">
      <c r="Q4096" s="129"/>
      <c r="R4096" s="129"/>
    </row>
    <row r="4097" spans="17:18">
      <c r="Q4097" s="129"/>
      <c r="R4097" s="129"/>
    </row>
    <row r="4098" spans="17:18">
      <c r="Q4098" s="129"/>
      <c r="R4098" s="129"/>
    </row>
    <row r="4099" spans="17:18">
      <c r="Q4099" s="129"/>
      <c r="R4099" s="129"/>
    </row>
    <row r="4100" spans="17:18">
      <c r="Q4100" s="129"/>
      <c r="R4100" s="129"/>
    </row>
    <row r="4101" spans="17:18">
      <c r="Q4101" s="129"/>
      <c r="R4101" s="129"/>
    </row>
    <row r="4102" spans="17:18">
      <c r="Q4102" s="129"/>
      <c r="R4102" s="129"/>
    </row>
    <row r="4103" spans="17:18">
      <c r="Q4103" s="129"/>
      <c r="R4103" s="129"/>
    </row>
    <row r="4104" spans="17:18">
      <c r="Q4104" s="129"/>
      <c r="R4104" s="129"/>
    </row>
    <row r="4105" spans="17:18">
      <c r="Q4105" s="129"/>
      <c r="R4105" s="129"/>
    </row>
    <row r="4106" spans="17:18">
      <c r="Q4106" s="129"/>
      <c r="R4106" s="129"/>
    </row>
    <row r="4107" spans="17:18">
      <c r="Q4107" s="129"/>
      <c r="R4107" s="129"/>
    </row>
    <row r="4108" spans="17:18">
      <c r="Q4108" s="129"/>
      <c r="R4108" s="129"/>
    </row>
    <row r="4109" spans="17:18">
      <c r="Q4109" s="129"/>
      <c r="R4109" s="129"/>
    </row>
    <row r="4110" spans="17:18">
      <c r="Q4110" s="129"/>
      <c r="R4110" s="129"/>
    </row>
    <row r="4111" spans="17:18">
      <c r="Q4111" s="129"/>
      <c r="R4111" s="129"/>
    </row>
    <row r="4112" spans="17:18">
      <c r="Q4112" s="129"/>
      <c r="R4112" s="129"/>
    </row>
    <row r="4113" spans="17:18">
      <c r="Q4113" s="129"/>
      <c r="R4113" s="129"/>
    </row>
    <row r="4114" spans="17:18">
      <c r="Q4114" s="129"/>
      <c r="R4114" s="129"/>
    </row>
    <row r="4115" spans="17:18">
      <c r="Q4115" s="129"/>
      <c r="R4115" s="129"/>
    </row>
    <row r="4116" spans="17:18">
      <c r="Q4116" s="129"/>
      <c r="R4116" s="129"/>
    </row>
    <row r="4117" spans="17:18">
      <c r="Q4117" s="129"/>
      <c r="R4117" s="129"/>
    </row>
    <row r="4118" spans="17:18">
      <c r="Q4118" s="129"/>
      <c r="R4118" s="129"/>
    </row>
    <row r="4119" spans="17:18">
      <c r="Q4119" s="129"/>
      <c r="R4119" s="129"/>
    </row>
    <row r="4120" spans="17:18">
      <c r="Q4120" s="129"/>
      <c r="R4120" s="129"/>
    </row>
    <row r="4121" spans="17:18">
      <c r="Q4121" s="129"/>
      <c r="R4121" s="129"/>
    </row>
    <row r="4122" spans="17:18">
      <c r="Q4122" s="129"/>
      <c r="R4122" s="129"/>
    </row>
    <row r="4123" spans="17:18">
      <c r="Q4123" s="129"/>
      <c r="R4123" s="129"/>
    </row>
    <row r="4124" spans="17:18">
      <c r="Q4124" s="129"/>
      <c r="R4124" s="129"/>
    </row>
    <row r="4125" spans="17:18">
      <c r="Q4125" s="129"/>
      <c r="R4125" s="129"/>
    </row>
    <row r="4126" spans="17:18">
      <c r="Q4126" s="129"/>
      <c r="R4126" s="129"/>
    </row>
    <row r="4127" spans="17:18">
      <c r="Q4127" s="129"/>
      <c r="R4127" s="129"/>
    </row>
    <row r="4128" spans="17:18">
      <c r="Q4128" s="129"/>
      <c r="R4128" s="129"/>
    </row>
    <row r="4129" spans="17:18">
      <c r="Q4129" s="129"/>
      <c r="R4129" s="129"/>
    </row>
    <row r="4130" spans="17:18">
      <c r="Q4130" s="129"/>
      <c r="R4130" s="129"/>
    </row>
    <row r="4131" spans="17:18">
      <c r="Q4131" s="129"/>
      <c r="R4131" s="129"/>
    </row>
    <row r="4132" spans="17:18">
      <c r="Q4132" s="129"/>
      <c r="R4132" s="129"/>
    </row>
    <row r="4133" spans="17:18">
      <c r="Q4133" s="129"/>
      <c r="R4133" s="129"/>
    </row>
    <row r="4134" spans="17:18">
      <c r="Q4134" s="129"/>
      <c r="R4134" s="129"/>
    </row>
    <row r="4135" spans="17:18">
      <c r="Q4135" s="129"/>
      <c r="R4135" s="129"/>
    </row>
    <row r="4136" spans="17:18">
      <c r="Q4136" s="129"/>
      <c r="R4136" s="129"/>
    </row>
    <row r="4137" spans="17:18">
      <c r="Q4137" s="129"/>
      <c r="R4137" s="129"/>
    </row>
    <row r="4138" spans="17:18">
      <c r="Q4138" s="129"/>
      <c r="R4138" s="129"/>
    </row>
    <row r="4139" spans="17:18">
      <c r="Q4139" s="129"/>
      <c r="R4139" s="129"/>
    </row>
    <row r="4140" spans="17:18">
      <c r="Q4140" s="129"/>
      <c r="R4140" s="129"/>
    </row>
    <row r="4141" spans="17:18">
      <c r="Q4141" s="129"/>
      <c r="R4141" s="129"/>
    </row>
    <row r="4142" spans="17:18">
      <c r="Q4142" s="129"/>
      <c r="R4142" s="129"/>
    </row>
    <row r="4143" spans="17:18">
      <c r="Q4143" s="129"/>
      <c r="R4143" s="129"/>
    </row>
    <row r="4144" spans="17:18">
      <c r="Q4144" s="129"/>
      <c r="R4144" s="129"/>
    </row>
    <row r="4145" spans="17:18">
      <c r="Q4145" s="129"/>
      <c r="R4145" s="129"/>
    </row>
    <row r="4146" spans="17:18">
      <c r="Q4146" s="129"/>
      <c r="R4146" s="129"/>
    </row>
    <row r="4147" spans="17:18">
      <c r="Q4147" s="129"/>
      <c r="R4147" s="129"/>
    </row>
    <row r="4148" spans="17:18">
      <c r="Q4148" s="129"/>
      <c r="R4148" s="129"/>
    </row>
    <row r="4149" spans="17:18">
      <c r="Q4149" s="129"/>
      <c r="R4149" s="129"/>
    </row>
    <row r="4150" spans="17:18">
      <c r="Q4150" s="129"/>
      <c r="R4150" s="129"/>
    </row>
    <row r="4151" spans="17:18">
      <c r="Q4151" s="129"/>
      <c r="R4151" s="129"/>
    </row>
    <row r="4152" spans="17:18">
      <c r="Q4152" s="129"/>
      <c r="R4152" s="129"/>
    </row>
    <row r="4153" spans="17:18">
      <c r="Q4153" s="129"/>
      <c r="R4153" s="129"/>
    </row>
    <row r="4154" spans="17:18">
      <c r="Q4154" s="129"/>
      <c r="R4154" s="129"/>
    </row>
    <row r="4155" spans="17:18">
      <c r="Q4155" s="129"/>
      <c r="R4155" s="129"/>
    </row>
    <row r="4156" spans="17:18">
      <c r="Q4156" s="129"/>
      <c r="R4156" s="129"/>
    </row>
    <row r="4157" spans="17:18">
      <c r="Q4157" s="129"/>
      <c r="R4157" s="129"/>
    </row>
    <row r="4158" spans="17:18">
      <c r="Q4158" s="129"/>
      <c r="R4158" s="129"/>
    </row>
    <row r="4159" spans="17:18">
      <c r="Q4159" s="129"/>
      <c r="R4159" s="129"/>
    </row>
    <row r="4160" spans="17:18">
      <c r="Q4160" s="129"/>
      <c r="R4160" s="129"/>
    </row>
    <row r="4161" spans="17:18">
      <c r="Q4161" s="129"/>
      <c r="R4161" s="129"/>
    </row>
    <row r="4162" spans="17:18">
      <c r="Q4162" s="129"/>
      <c r="R4162" s="129"/>
    </row>
    <row r="4163" spans="17:18">
      <c r="Q4163" s="129"/>
      <c r="R4163" s="129"/>
    </row>
    <row r="4164" spans="17:18">
      <c r="Q4164" s="129"/>
      <c r="R4164" s="129"/>
    </row>
    <row r="4165" spans="17:18">
      <c r="Q4165" s="129"/>
      <c r="R4165" s="129"/>
    </row>
    <row r="4166" spans="17:18">
      <c r="Q4166" s="129"/>
      <c r="R4166" s="129"/>
    </row>
    <row r="4167" spans="17:18">
      <c r="Q4167" s="129"/>
      <c r="R4167" s="129"/>
    </row>
    <row r="4168" spans="17:18">
      <c r="Q4168" s="129"/>
      <c r="R4168" s="129"/>
    </row>
    <row r="4169" spans="17:18">
      <c r="Q4169" s="129"/>
      <c r="R4169" s="129"/>
    </row>
    <row r="4170" spans="17:18">
      <c r="Q4170" s="129"/>
      <c r="R4170" s="129"/>
    </row>
    <row r="4171" spans="17:18">
      <c r="Q4171" s="129"/>
      <c r="R4171" s="129"/>
    </row>
    <row r="4172" spans="17:18">
      <c r="Q4172" s="129"/>
      <c r="R4172" s="129"/>
    </row>
    <row r="4173" spans="17:18">
      <c r="Q4173" s="129"/>
      <c r="R4173" s="129"/>
    </row>
    <row r="4174" spans="17:18">
      <c r="Q4174" s="129"/>
      <c r="R4174" s="129"/>
    </row>
    <row r="4175" spans="17:18">
      <c r="Q4175" s="129"/>
      <c r="R4175" s="129"/>
    </row>
    <row r="4176" spans="17:18">
      <c r="Q4176" s="129"/>
      <c r="R4176" s="129"/>
    </row>
    <row r="4177" spans="17:18">
      <c r="Q4177" s="129"/>
      <c r="R4177" s="129"/>
    </row>
    <row r="4178" spans="17:18">
      <c r="Q4178" s="129"/>
      <c r="R4178" s="129"/>
    </row>
    <row r="4179" spans="17:18">
      <c r="Q4179" s="129"/>
      <c r="R4179" s="129"/>
    </row>
    <row r="4180" spans="17:18">
      <c r="Q4180" s="129"/>
      <c r="R4180" s="129"/>
    </row>
    <row r="4181" spans="17:18">
      <c r="Q4181" s="129"/>
      <c r="R4181" s="129"/>
    </row>
    <row r="4182" spans="17:18">
      <c r="Q4182" s="129"/>
      <c r="R4182" s="129"/>
    </row>
    <row r="4183" spans="17:18">
      <c r="Q4183" s="129"/>
      <c r="R4183" s="129"/>
    </row>
    <row r="4184" spans="17:18">
      <c r="Q4184" s="129"/>
      <c r="R4184" s="129"/>
    </row>
    <row r="4185" spans="17:18">
      <c r="Q4185" s="129"/>
      <c r="R4185" s="129"/>
    </row>
    <row r="4186" spans="17:18">
      <c r="Q4186" s="129"/>
      <c r="R4186" s="129"/>
    </row>
    <row r="4187" spans="17:18">
      <c r="Q4187" s="129"/>
      <c r="R4187" s="129"/>
    </row>
    <row r="4188" spans="17:18">
      <c r="Q4188" s="129"/>
      <c r="R4188" s="129"/>
    </row>
    <row r="4189" spans="17:18">
      <c r="Q4189" s="129"/>
      <c r="R4189" s="129"/>
    </row>
    <row r="4190" spans="17:18">
      <c r="Q4190" s="129"/>
      <c r="R4190" s="129"/>
    </row>
    <row r="4191" spans="17:18">
      <c r="Q4191" s="129"/>
      <c r="R4191" s="129"/>
    </row>
    <row r="4192" spans="17:18">
      <c r="Q4192" s="129"/>
      <c r="R4192" s="129"/>
    </row>
    <row r="4193" spans="17:18">
      <c r="Q4193" s="129"/>
      <c r="R4193" s="129"/>
    </row>
    <row r="4194" spans="17:18">
      <c r="Q4194" s="129"/>
      <c r="R4194" s="129"/>
    </row>
    <row r="4195" spans="17:18">
      <c r="Q4195" s="129"/>
      <c r="R4195" s="129"/>
    </row>
    <row r="4196" spans="17:18">
      <c r="Q4196" s="129"/>
      <c r="R4196" s="129"/>
    </row>
    <row r="4197" spans="17:18">
      <c r="Q4197" s="129"/>
      <c r="R4197" s="129"/>
    </row>
    <row r="4198" spans="17:18">
      <c r="Q4198" s="129"/>
      <c r="R4198" s="129"/>
    </row>
    <row r="4199" spans="17:18">
      <c r="Q4199" s="129"/>
      <c r="R4199" s="129"/>
    </row>
    <row r="4200" spans="17:18">
      <c r="Q4200" s="129"/>
      <c r="R4200" s="129"/>
    </row>
    <row r="4201" spans="17:18">
      <c r="Q4201" s="129"/>
      <c r="R4201" s="129"/>
    </row>
    <row r="4202" spans="17:18">
      <c r="Q4202" s="129"/>
      <c r="R4202" s="129"/>
    </row>
    <row r="4203" spans="17:18">
      <c r="Q4203" s="129"/>
      <c r="R4203" s="129"/>
    </row>
    <row r="4204" spans="17:18">
      <c r="Q4204" s="129"/>
      <c r="R4204" s="129"/>
    </row>
    <row r="4205" spans="17:18">
      <c r="Q4205" s="129"/>
      <c r="R4205" s="129"/>
    </row>
    <row r="4206" spans="17:18">
      <c r="Q4206" s="129"/>
      <c r="R4206" s="129"/>
    </row>
    <row r="4207" spans="17:18">
      <c r="Q4207" s="129"/>
      <c r="R4207" s="129"/>
    </row>
    <row r="4208" spans="17:18">
      <c r="Q4208" s="129"/>
      <c r="R4208" s="129"/>
    </row>
    <row r="4209" spans="17:18">
      <c r="Q4209" s="129"/>
      <c r="R4209" s="129"/>
    </row>
    <row r="4210" spans="17:18">
      <c r="Q4210" s="129"/>
      <c r="R4210" s="129"/>
    </row>
    <row r="4211" spans="17:18">
      <c r="Q4211" s="129"/>
      <c r="R4211" s="129"/>
    </row>
    <row r="4212" spans="17:18">
      <c r="Q4212" s="129"/>
      <c r="R4212" s="129"/>
    </row>
    <row r="4213" spans="17:18">
      <c r="Q4213" s="129"/>
      <c r="R4213" s="129"/>
    </row>
    <row r="4214" spans="17:18">
      <c r="Q4214" s="129"/>
      <c r="R4214" s="129"/>
    </row>
    <row r="4215" spans="17:18">
      <c r="Q4215" s="129"/>
      <c r="R4215" s="129"/>
    </row>
    <row r="4216" spans="17:18">
      <c r="Q4216" s="129"/>
      <c r="R4216" s="129"/>
    </row>
    <row r="4217" spans="17:18">
      <c r="Q4217" s="129"/>
      <c r="R4217" s="129"/>
    </row>
    <row r="4218" spans="17:18">
      <c r="Q4218" s="129"/>
      <c r="R4218" s="129"/>
    </row>
    <row r="4219" spans="17:18">
      <c r="Q4219" s="129"/>
      <c r="R4219" s="129"/>
    </row>
    <row r="4220" spans="17:18">
      <c r="Q4220" s="129"/>
      <c r="R4220" s="129"/>
    </row>
    <row r="4221" spans="17:18">
      <c r="Q4221" s="129"/>
      <c r="R4221" s="129"/>
    </row>
    <row r="4222" spans="17:18">
      <c r="Q4222" s="129"/>
      <c r="R4222" s="129"/>
    </row>
    <row r="4223" spans="17:18">
      <c r="Q4223" s="129"/>
      <c r="R4223" s="129"/>
    </row>
    <row r="4224" spans="17:18">
      <c r="Q4224" s="129"/>
      <c r="R4224" s="129"/>
    </row>
    <row r="4225" spans="17:18">
      <c r="Q4225" s="129"/>
      <c r="R4225" s="129"/>
    </row>
    <row r="4226" spans="17:18">
      <c r="Q4226" s="129"/>
      <c r="R4226" s="129"/>
    </row>
    <row r="4227" spans="17:18">
      <c r="Q4227" s="129"/>
      <c r="R4227" s="129"/>
    </row>
    <row r="4228" spans="17:18">
      <c r="Q4228" s="129"/>
      <c r="R4228" s="129"/>
    </row>
    <row r="4229" spans="17:18">
      <c r="Q4229" s="129"/>
      <c r="R4229" s="129"/>
    </row>
    <row r="4230" spans="17:18">
      <c r="Q4230" s="129"/>
      <c r="R4230" s="129"/>
    </row>
    <row r="4231" spans="17:18">
      <c r="Q4231" s="129"/>
      <c r="R4231" s="129"/>
    </row>
    <row r="4232" spans="17:18">
      <c r="Q4232" s="129"/>
      <c r="R4232" s="129"/>
    </row>
    <row r="4233" spans="17:18">
      <c r="Q4233" s="129"/>
      <c r="R4233" s="129"/>
    </row>
    <row r="4234" spans="17:18">
      <c r="Q4234" s="129"/>
      <c r="R4234" s="129"/>
    </row>
    <row r="4235" spans="17:18">
      <c r="Q4235" s="129"/>
      <c r="R4235" s="129"/>
    </row>
    <row r="4236" spans="17:18">
      <c r="Q4236" s="129"/>
      <c r="R4236" s="129"/>
    </row>
    <row r="4237" spans="17:18">
      <c r="Q4237" s="129"/>
      <c r="R4237" s="129"/>
    </row>
    <row r="4238" spans="17:18">
      <c r="Q4238" s="129"/>
      <c r="R4238" s="129"/>
    </row>
    <row r="4239" spans="17:18">
      <c r="Q4239" s="129"/>
      <c r="R4239" s="129"/>
    </row>
    <row r="4240" spans="17:18">
      <c r="Q4240" s="129"/>
      <c r="R4240" s="129"/>
    </row>
    <row r="4241" spans="17:18">
      <c r="Q4241" s="129"/>
      <c r="R4241" s="129"/>
    </row>
    <row r="4242" spans="17:18">
      <c r="Q4242" s="129"/>
      <c r="R4242" s="129"/>
    </row>
    <row r="4243" spans="17:18">
      <c r="Q4243" s="129"/>
      <c r="R4243" s="129"/>
    </row>
    <row r="4244" spans="17:18">
      <c r="Q4244" s="129"/>
      <c r="R4244" s="129"/>
    </row>
    <row r="4245" spans="17:18">
      <c r="Q4245" s="129"/>
      <c r="R4245" s="129"/>
    </row>
    <row r="4246" spans="17:18">
      <c r="Q4246" s="129"/>
      <c r="R4246" s="129"/>
    </row>
    <row r="4247" spans="17:18">
      <c r="Q4247" s="129"/>
      <c r="R4247" s="129"/>
    </row>
    <row r="4248" spans="17:18">
      <c r="Q4248" s="129"/>
      <c r="R4248" s="129"/>
    </row>
    <row r="4249" spans="17:18">
      <c r="Q4249" s="129"/>
      <c r="R4249" s="129"/>
    </row>
    <row r="4250" spans="17:18">
      <c r="Q4250" s="129"/>
      <c r="R4250" s="129"/>
    </row>
    <row r="4251" spans="17:18">
      <c r="Q4251" s="129"/>
      <c r="R4251" s="129"/>
    </row>
    <row r="4252" spans="17:18">
      <c r="Q4252" s="129"/>
      <c r="R4252" s="129"/>
    </row>
    <row r="4253" spans="17:18">
      <c r="Q4253" s="129"/>
      <c r="R4253" s="129"/>
    </row>
    <row r="4254" spans="17:18">
      <c r="Q4254" s="129"/>
      <c r="R4254" s="129"/>
    </row>
    <row r="4255" spans="17:18">
      <c r="Q4255" s="129"/>
      <c r="R4255" s="129"/>
    </row>
    <row r="4256" spans="17:18">
      <c r="Q4256" s="129"/>
      <c r="R4256" s="129"/>
    </row>
    <row r="4257" spans="17:18">
      <c r="Q4257" s="129"/>
      <c r="R4257" s="129"/>
    </row>
    <row r="4258" spans="17:18">
      <c r="Q4258" s="129"/>
      <c r="R4258" s="129"/>
    </row>
    <row r="4259" spans="17:18">
      <c r="Q4259" s="129"/>
      <c r="R4259" s="129"/>
    </row>
    <row r="4260" spans="17:18">
      <c r="Q4260" s="129"/>
      <c r="R4260" s="129"/>
    </row>
    <row r="4261" spans="17:18">
      <c r="Q4261" s="129"/>
      <c r="R4261" s="129"/>
    </row>
    <row r="4262" spans="17:18">
      <c r="Q4262" s="129"/>
      <c r="R4262" s="129"/>
    </row>
    <row r="4263" spans="17:18">
      <c r="Q4263" s="129"/>
      <c r="R4263" s="129"/>
    </row>
    <row r="4264" spans="17:18">
      <c r="Q4264" s="129"/>
      <c r="R4264" s="129"/>
    </row>
    <row r="4265" spans="17:18">
      <c r="Q4265" s="129"/>
      <c r="R4265" s="129"/>
    </row>
    <row r="4266" spans="17:18">
      <c r="Q4266" s="129"/>
      <c r="R4266" s="129"/>
    </row>
    <row r="4267" spans="17:18">
      <c r="Q4267" s="129"/>
      <c r="R4267" s="129"/>
    </row>
    <row r="4268" spans="17:18">
      <c r="Q4268" s="129"/>
      <c r="R4268" s="129"/>
    </row>
    <row r="4269" spans="17:18">
      <c r="Q4269" s="129"/>
      <c r="R4269" s="129"/>
    </row>
    <row r="4270" spans="17:18">
      <c r="Q4270" s="129"/>
      <c r="R4270" s="129"/>
    </row>
    <row r="4271" spans="17:18">
      <c r="Q4271" s="129"/>
      <c r="R4271" s="129"/>
    </row>
    <row r="4272" spans="17:18">
      <c r="Q4272" s="129"/>
      <c r="R4272" s="129"/>
    </row>
    <row r="4273" spans="17:18">
      <c r="Q4273" s="129"/>
      <c r="R4273" s="129"/>
    </row>
    <row r="4274" spans="17:18">
      <c r="Q4274" s="129"/>
      <c r="R4274" s="129"/>
    </row>
    <row r="4275" spans="17:18">
      <c r="Q4275" s="129"/>
      <c r="R4275" s="129"/>
    </row>
    <row r="4276" spans="17:18">
      <c r="Q4276" s="129"/>
      <c r="R4276" s="129"/>
    </row>
    <row r="4277" spans="17:18">
      <c r="Q4277" s="129"/>
      <c r="R4277" s="129"/>
    </row>
    <row r="4278" spans="17:18">
      <c r="Q4278" s="129"/>
      <c r="R4278" s="129"/>
    </row>
    <row r="4279" spans="17:18">
      <c r="Q4279" s="129"/>
      <c r="R4279" s="129"/>
    </row>
    <row r="4280" spans="17:18">
      <c r="Q4280" s="129"/>
      <c r="R4280" s="129"/>
    </row>
    <row r="4281" spans="17:18">
      <c r="Q4281" s="129"/>
      <c r="R4281" s="129"/>
    </row>
    <row r="4282" spans="17:18">
      <c r="Q4282" s="129"/>
      <c r="R4282" s="129"/>
    </row>
    <row r="4283" spans="17:18">
      <c r="Q4283" s="129"/>
      <c r="R4283" s="129"/>
    </row>
    <row r="4284" spans="17:18">
      <c r="Q4284" s="129"/>
      <c r="R4284" s="129"/>
    </row>
    <row r="4285" spans="17:18">
      <c r="Q4285" s="129"/>
      <c r="R4285" s="129"/>
    </row>
    <row r="4286" spans="17:18">
      <c r="Q4286" s="129"/>
      <c r="R4286" s="129"/>
    </row>
    <row r="4287" spans="17:18">
      <c r="Q4287" s="129"/>
      <c r="R4287" s="129"/>
    </row>
    <row r="4288" spans="17:18">
      <c r="Q4288" s="129"/>
      <c r="R4288" s="129"/>
    </row>
    <row r="4289" spans="17:18">
      <c r="Q4289" s="129"/>
      <c r="R4289" s="129"/>
    </row>
    <row r="4290" spans="17:18">
      <c r="Q4290" s="129"/>
      <c r="R4290" s="129"/>
    </row>
    <row r="4291" spans="17:18">
      <c r="Q4291" s="129"/>
      <c r="R4291" s="129"/>
    </row>
    <row r="4292" spans="17:18">
      <c r="Q4292" s="129"/>
      <c r="R4292" s="129"/>
    </row>
    <row r="4293" spans="17:18">
      <c r="Q4293" s="129"/>
      <c r="R4293" s="129"/>
    </row>
    <row r="4294" spans="17:18">
      <c r="Q4294" s="129"/>
      <c r="R4294" s="129"/>
    </row>
    <row r="4295" spans="17:18">
      <c r="Q4295" s="129"/>
      <c r="R4295" s="129"/>
    </row>
    <row r="4296" spans="17:18">
      <c r="Q4296" s="129"/>
      <c r="R4296" s="129"/>
    </row>
    <row r="4297" spans="17:18">
      <c r="Q4297" s="129"/>
      <c r="R4297" s="129"/>
    </row>
    <row r="4298" spans="17:18">
      <c r="Q4298" s="129"/>
      <c r="R4298" s="129"/>
    </row>
    <row r="4299" spans="17:18">
      <c r="Q4299" s="129"/>
      <c r="R4299" s="129"/>
    </row>
    <row r="4300" spans="17:18">
      <c r="Q4300" s="129"/>
      <c r="R4300" s="129"/>
    </row>
    <row r="4301" spans="17:18">
      <c r="Q4301" s="129"/>
      <c r="R4301" s="129"/>
    </row>
    <row r="4302" spans="17:18">
      <c r="Q4302" s="129"/>
      <c r="R4302" s="129"/>
    </row>
    <row r="4303" spans="17:18">
      <c r="Q4303" s="129"/>
      <c r="R4303" s="129"/>
    </row>
    <row r="4304" spans="17:18">
      <c r="Q4304" s="129"/>
      <c r="R4304" s="129"/>
    </row>
    <row r="4305" spans="17:18">
      <c r="Q4305" s="129"/>
      <c r="R4305" s="129"/>
    </row>
    <row r="4306" spans="17:18">
      <c r="Q4306" s="129"/>
      <c r="R4306" s="129"/>
    </row>
    <row r="4307" spans="17:18">
      <c r="Q4307" s="129"/>
      <c r="R4307" s="129"/>
    </row>
    <row r="4308" spans="17:18">
      <c r="Q4308" s="129"/>
      <c r="R4308" s="129"/>
    </row>
    <row r="4309" spans="17:18">
      <c r="Q4309" s="129"/>
      <c r="R4309" s="129"/>
    </row>
    <row r="4310" spans="17:18">
      <c r="Q4310" s="129"/>
      <c r="R4310" s="129"/>
    </row>
    <row r="4311" spans="17:18">
      <c r="Q4311" s="129"/>
      <c r="R4311" s="129"/>
    </row>
    <row r="4312" spans="17:18">
      <c r="Q4312" s="129"/>
      <c r="R4312" s="129"/>
    </row>
    <row r="4313" spans="17:18">
      <c r="Q4313" s="129"/>
      <c r="R4313" s="129"/>
    </row>
    <row r="4314" spans="17:18">
      <c r="Q4314" s="129"/>
      <c r="R4314" s="129"/>
    </row>
    <row r="4315" spans="17:18">
      <c r="Q4315" s="129"/>
      <c r="R4315" s="129"/>
    </row>
    <row r="4316" spans="17:18">
      <c r="Q4316" s="129"/>
      <c r="R4316" s="129"/>
    </row>
    <row r="4317" spans="17:18">
      <c r="Q4317" s="129"/>
      <c r="R4317" s="129"/>
    </row>
    <row r="4318" spans="17:18">
      <c r="Q4318" s="129"/>
      <c r="R4318" s="129"/>
    </row>
    <row r="4319" spans="17:18">
      <c r="Q4319" s="129"/>
      <c r="R4319" s="129"/>
    </row>
    <row r="4320" spans="17:18">
      <c r="Q4320" s="129"/>
      <c r="R4320" s="129"/>
    </row>
    <row r="4321" spans="17:18">
      <c r="Q4321" s="129"/>
      <c r="R4321" s="129"/>
    </row>
    <row r="4322" spans="17:18">
      <c r="Q4322" s="129"/>
      <c r="R4322" s="129"/>
    </row>
    <row r="4323" spans="17:18">
      <c r="Q4323" s="129"/>
      <c r="R4323" s="129"/>
    </row>
    <row r="4324" spans="17:18">
      <c r="Q4324" s="129"/>
      <c r="R4324" s="129"/>
    </row>
    <row r="4325" spans="17:18">
      <c r="Q4325" s="129"/>
      <c r="R4325" s="129"/>
    </row>
    <row r="4326" spans="17:18">
      <c r="Q4326" s="129"/>
      <c r="R4326" s="129"/>
    </row>
    <row r="4327" spans="17:18">
      <c r="Q4327" s="129"/>
      <c r="R4327" s="129"/>
    </row>
    <row r="4328" spans="17:18">
      <c r="Q4328" s="129"/>
      <c r="R4328" s="129"/>
    </row>
    <row r="4329" spans="17:18">
      <c r="Q4329" s="129"/>
      <c r="R4329" s="129"/>
    </row>
    <row r="4330" spans="17:18">
      <c r="Q4330" s="129"/>
      <c r="R4330" s="129"/>
    </row>
    <row r="4331" spans="17:18">
      <c r="Q4331" s="129"/>
      <c r="R4331" s="129"/>
    </row>
    <row r="4332" spans="17:18">
      <c r="Q4332" s="129"/>
      <c r="R4332" s="129"/>
    </row>
    <row r="4333" spans="17:18">
      <c r="Q4333" s="129"/>
      <c r="R4333" s="129"/>
    </row>
    <row r="4334" spans="17:18">
      <c r="Q4334" s="129"/>
      <c r="R4334" s="129"/>
    </row>
  </sheetData>
  <conditionalFormatting sqref="Q1:R6 S4:S6 N1:O6 A1:K6 T1:XFD6">
    <cfRule type="containsErrors" dxfId="43" priority="6">
      <formula>ISERROR(A1)</formula>
    </cfRule>
  </conditionalFormatting>
  <conditionalFormatting sqref="P4:P6">
    <cfRule type="containsErrors" dxfId="42" priority="3">
      <formula>ISERROR(P4)</formula>
    </cfRule>
  </conditionalFormatting>
  <conditionalFormatting sqref="L1:M6">
    <cfRule type="containsErrors" dxfId="41" priority="1">
      <formula>ISERROR(L1)</formula>
    </cfRule>
  </conditionalFormatting>
  <hyperlinks>
    <hyperlink ref="Q8" r:id="rId1"/>
    <hyperlink ref="E8" r:id="rId2"/>
    <hyperlink ref="V8" r:id="rId3" location="/?collection=projections%20socioeconomics%20data&amp;maxYear=2030&amp;minYear=2030&amp;sources=[%22EIA%22]"/>
    <hyperlink ref="AC8" r:id="rId4"/>
  </hyperlinks>
  <pageMargins left="0.7" right="0.7" top="0.75" bottom="0.75" header="0.3" footer="0.3"/>
  <pageSetup paperSize="9" orientation="portrait" r:id="rId5"/>
  <tableParts count="3">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Graph</vt:lpstr>
      <vt:lpstr>INDC Analysis</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2016-03-30T19:16:14Z</dcterms:modified>
</cp:coreProperties>
</file>